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93\"/>
    </mc:Choice>
  </mc:AlternateContent>
  <xr:revisionPtr revIDLastSave="0" documentId="13_ncr:1_{A22CF944-DE5B-4C73-A2D4-DB222E3409FA}" xr6:coauthVersionLast="47" xr6:coauthVersionMax="47" xr10:uidLastSave="{00000000-0000-0000-0000-000000000000}"/>
  <bookViews>
    <workbookView xWindow="168" yWindow="1524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537 02-01" sheetId="3" r:id="rId3"/>
    <sheet name="ОСР 537-09-01" sheetId="4" r:id="rId4"/>
    <sheet name="ОСР 537 12-01" sheetId="5" r:id="rId5"/>
    <sheet name="ОСР 27-02-01" sheetId="6" r:id="rId6"/>
    <sheet name="ОСР 27-09-01" sheetId="7" r:id="rId7"/>
    <sheet name="ОСР 27-12-01" sheetId="8" r:id="rId8"/>
    <sheet name="ОСР 27-02-01(1)" sheetId="9" r:id="rId9"/>
    <sheet name="ОСР 27-09-01(1)" sheetId="10" r:id="rId10"/>
    <sheet name="ОСР 27-12-01(1)" sheetId="11" r:id="rId11"/>
    <sheet name="Источники ЦИ" sheetId="12" r:id="rId12"/>
    <sheet name="Цена МАТ и ОБ по ТКП" sheetId="13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0" i="1" l="1"/>
  <c r="H75" i="2"/>
  <c r="G75" i="2"/>
  <c r="F75" i="2"/>
  <c r="E75" i="2"/>
  <c r="D75" i="2"/>
  <c r="H74" i="2"/>
  <c r="G74" i="2"/>
  <c r="F74" i="2"/>
  <c r="E74" i="2"/>
  <c r="D74" i="2"/>
  <c r="H73" i="2"/>
  <c r="G73" i="2"/>
  <c r="F73" i="2"/>
  <c r="E73" i="2"/>
  <c r="D73" i="2"/>
  <c r="H71" i="2"/>
  <c r="G71" i="2"/>
  <c r="F71" i="2"/>
  <c r="E71" i="2"/>
  <c r="D71" i="2"/>
  <c r="H70" i="2"/>
  <c r="G70" i="2"/>
  <c r="F70" i="2"/>
  <c r="E70" i="2"/>
  <c r="D70" i="2"/>
  <c r="H69" i="2"/>
  <c r="G69" i="2"/>
  <c r="F69" i="2"/>
  <c r="E69" i="2"/>
  <c r="D69" i="2"/>
  <c r="H61" i="2"/>
  <c r="G61" i="2"/>
  <c r="F61" i="2"/>
  <c r="E61" i="2"/>
  <c r="D61" i="2"/>
  <c r="H60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2" i="1"/>
  <c r="E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  <c r="E42" i="1" l="1"/>
</calcChain>
</file>

<file path=xl/sharedStrings.xml><?xml version="1.0" encoding="utf-8"?>
<sst xmlns="http://schemas.openxmlformats.org/spreadsheetml/2006/main" count="425" uniqueCount="165">
  <si>
    <t>СВОДКА ЗАТРАТ</t>
  </si>
  <si>
    <t>P_0293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</si>
  <si>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</si>
  <si>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</si>
  <si>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</si>
  <si>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</si>
  <si>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</si>
  <si>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</si>
  <si>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</si>
  <si>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</si>
  <si>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</si>
  <si>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</si>
  <si>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</si>
  <si>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</si>
  <si>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</si>
  <si>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</si>
  <si>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</si>
  <si>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</si>
  <si>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</si>
  <si>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</si>
  <si>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</si>
  <si>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</si>
  <si>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</si>
  <si>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</si>
  <si>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</si>
  <si>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</si>
  <si>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</si>
  <si>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</si>
  <si>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</si>
  <si>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</si>
  <si>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</si>
  <si>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</si>
  <si>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</si>
  <si>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</si>
  <si>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</si>
  <si>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</si>
  <si>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</si>
  <si>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 553-02-01</t>
  </si>
  <si>
    <t>"Реконструкция ВЛ-10кВ Ф-НБ-5 ПС 35/10 кВ "Новый Буян" Красноярский район Самарская область.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</si>
  <si>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</si>
  <si>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</si>
  <si>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</si>
  <si>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</si>
  <si>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</si>
  <si>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</si>
  <si>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</si>
  <si>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</si>
  <si>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</si>
  <si>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</si>
  <si>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</si>
  <si>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</si>
  <si>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</si>
  <si>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</si>
  <si>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</si>
  <si>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</si>
  <si>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 исп.при определении сметной стоимости строительства ОКС 2,5%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</si>
  <si>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</si>
  <si>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</si>
  <si>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</si>
  <si>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</si>
  <si>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 553-09-01</t>
  </si>
  <si>
    <t>325/пр_25.05.2021_Пр.1 п.50_Пр.4 п.67</t>
  </si>
  <si>
    <t>Дополнительные затраты при производстве работ в зимнее время по видам ОКС,  2,9 х 0, 9 = 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</si>
  <si>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</si>
  <si>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</si>
  <si>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</si>
  <si>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</si>
  <si>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ОСР-27-09-01</t>
  </si>
  <si>
    <t>Пусконаладочные работы</t>
  </si>
  <si>
    <t>Дополнительные затраты при производстве работ в зимнее время по видам ОКС, 2,9 х 0, 9 =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</si>
  <si>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</si>
  <si>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</si>
  <si>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</si>
  <si>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</si>
  <si>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</si>
  <si>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</si>
  <si>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 553-12-01</t>
  </si>
  <si>
    <t>Проектные работы и изыскательские работы</t>
  </si>
  <si>
    <t>Смета №1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</si>
  <si>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</si>
  <si>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</si>
  <si>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</si>
  <si>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</si>
  <si>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</si>
  <si>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</si>
  <si>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</si>
  <si>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</si>
  <si>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</si>
  <si>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</si>
  <si>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</si>
  <si>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</si>
  <si>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</si>
  <si>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</si>
  <si>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</si>
  <si>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537 02-01</t>
  </si>
  <si>
    <t>Наименование сметы</t>
  </si>
  <si>
    <t>Наименование локальных сметных расчетов (смет), затрат</t>
  </si>
  <si>
    <t>ЛС-537-2</t>
  </si>
  <si>
    <t>КЛ-10кВ</t>
  </si>
  <si>
    <t>Итого</t>
  </si>
  <si>
    <t>ОБЪЕКТНЫЙ СМЕТНЫЙ РАСЧЕТ № ОСР 537-09-01</t>
  </si>
  <si>
    <t>ЛС-537-2-09</t>
  </si>
  <si>
    <t>ПНР КЛ-10кВ</t>
  </si>
  <si>
    <t>ОБЪЕКТНЫЙ СМЕТНЫЙ РАСЧЕТ № ОСР 537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</si>
  <si>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</si>
  <si>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</si>
  <si>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27-02-01</t>
  </si>
  <si>
    <t>ЛС-27-1</t>
  </si>
  <si>
    <t>КЛ-6 кВ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</si>
  <si>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</si>
  <si>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</si>
  <si>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</si>
  <si>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Реконструкция КЛ-6 кВ от РП-135 до РП-147 г.о. Самара Самарская область</t>
  </si>
  <si>
    <t>КЛ-6 кВ ГНБ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</si>
  <si>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</si>
  <si>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</si>
  <si>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</si>
  <si>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</si>
  <si>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</si>
  <si>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</si>
  <si>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</si>
  <si>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</si>
  <si>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537 02-01</t>
  </si>
  <si>
    <t>Строительные работы</t>
  </si>
  <si>
    <t>Монтажные работы</t>
  </si>
  <si>
    <t>Оборудование</t>
  </si>
  <si>
    <t>Прочие</t>
  </si>
  <si>
    <t>Восстановление дорожного покрытия при прокладке кабельной линии (м.б вкл в любую КЛ)</t>
  </si>
  <si>
    <t>км2</t>
  </si>
  <si>
    <t>ОСР 537-09-01</t>
  </si>
  <si>
    <t>ОСР 537 12-01</t>
  </si>
  <si>
    <t>ОСР 27-02-01</t>
  </si>
  <si>
    <t>Реконструкция КЛ одноцепная</t>
  </si>
  <si>
    <t>км</t>
  </si>
  <si>
    <t>ОСР 27-09-01</t>
  </si>
  <si>
    <t>ГНБ трубой 160</t>
  </si>
  <si>
    <t>ОСР 27-12-01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</si>
  <si>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</si>
  <si>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</si>
  <si>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</si>
  <si>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</si>
  <si>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</si>
  <si>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</si>
  <si>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</si>
  <si>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</si>
  <si>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</si>
  <si>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</si>
  <si>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</si>
  <si>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силовой бронированный лентами - 3 на 120 мм2, с алюминиевой жилой, с бумажной пропитанной изоляцией, свинцовой оболочкой, наружный покров из битума и пряжи АСБ-10 3х120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</si>
  <si>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</si>
  <si>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</si>
  <si>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Труба полиэтиленовая толстостенная гладкая 160*11,8мм</t>
  </si>
  <si>
    <t>Реконструкция КЛ-6 кВ Ф-14 ПС 110/35/6 кВ Клиническая -РП-121 IIc г.о. Самара Самарская область (двухцепная линия протяженностью 1 км)</t>
  </si>
  <si>
    <t>Реконструкция КЛ-6 кВ Ф-14 ПС 110/35/6 кВ Клиническая -РП-121 IIc г.о. Самара Самарская область (двухцепная линия протяженностью 1 км)</t>
  </si>
  <si>
    <t>Реконструкция КЛ-6 кВ Ф-14 ПС 110/35/6 кВ Клиническая -РП-121 IIc г.о. Самара Самарская область (двухцепная линия протяженностью 1 км)</t>
  </si>
  <si>
    <t>Реконструкция КЛ-6 кВ Ф-14 ПС 110/35/6 кВ Клиническая -РП-121 IIc г.о. Самара Самарская область (двухцепная линия протяженностью 1 км)</t>
  </si>
  <si>
    <t>Реконструкция КЛ-6 кВ Ф-14 ПС 110/35/6 кВ Клиническая -РП-121 IIc г.о. Самара Самарская область (двухцепная линия протяженностью 1 км)</t>
  </si>
  <si>
    <t>Реконструкция КЛ-6 кВ Ф-14 ПС 110/35/6 кВ Клиническая -РП-121 IIc г.о. Самара Самарская область (двухцепная линия протяженностью 1 км)</t>
  </si>
  <si>
    <t>Реконструкция КЛ-6 кВ Ф-14 ПС 110/35/6 кВ Клиническая -РП-121 IIc г.о. Самара Самарская область (двухцепная линия протяженностью 1 км)</t>
  </si>
  <si>
    <t>Реконструкция КЛ-6 кВ Ф-14 ПС 110/35/6 кВ Клиническая -РП-121 IIc г.о. Самара Самарская область (двухцепная линия протяженностью 1 км)</t>
  </si>
  <si>
    <t>Реконструкция КЛ-6 кВ Ф-14 ПС 110/35/6 кВ Клиническая -РП-121 IIc г.о. Самара Самарская область (двухцепная линия протяженностью 1 км)</t>
  </si>
  <si>
    <t>Реконструкция КЛ-6 кВ Ф-14 ПС 110/35/6 кВ Клиническая -РП-121 IIc г.о. Самара Самарская область (двухцепная линия протяженностью 1 км)</t>
  </si>
  <si>
    <t>Реконструкция КЛ-6 кВ Ф-14 ПС 110/35/6 кВ Клиническая -РП-121 IIc г.о. Самара Самарская область (двухцепная линия протяженностью 1 км)</t>
  </si>
  <si>
    <t>2027 год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</si>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</sst>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_-* #\ ##0.00_-;\-* #\ ##0.00_-;_-* &quot;-&quot;??_-;_-@_-"/>
    <numFmt numFmtId="165" formatCode="#\ ##0.00"/>
    <numFmt numFmtId="166" formatCode="#\ ##0"/>
    <numFmt numFmtId="167" formatCode="_-* #\ ##0.00000\ _₽_-;\-* #\ ##0.00000\ _₽_-;_-* &quot;-&quot;?????\ _₽_-;_-@_-"/>
    <numFmt numFmtId="168" formatCode="###\ ###\ ###\ ##0.00"/>
    <numFmt numFmtId="169" formatCode="#\ ##0.00000"/>
    <numFmt numFmtId="170" formatCode="_-* #\ ##0.00\ _₽_-;\-* #\ ##0.00\ _₽_-;_-* &quot;-&quot;??\ _₽_-;_-@_-"/>
    <numFmt numFmtId="171" formatCode="_-* #\ ##0.00000\ _₽_-;\-* #\ ##0.00000\ _₽_-;_-* &quot;-&quot;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_-* #\ ##0.00000_-;\-* #\ ##0.00000_-;_-* &quot;-&quot;??_-;_-@_-"/>
    <numFmt numFmtId="176" formatCode="#\ ##0.000000"/>
    <numFmt numFmtId="177" formatCode="_-* #\ ##0.00000000_-;\-* #\ ##0.00000000_-;_-* &quot;-&quot;??_-;_-@_-"/>
    <numFmt numFmtId="178" formatCode="_-* #,##0.00000\ _₽_-;\-* #,##0.00000\ _₽_-;_-* &quot;-&quot;????????\ _₽_-;_-@_-"/>
    <numFmt numFmtId="181" formatCode="0.000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name val="Arial"/>
      <family val="2"/>
      <charset val="204"/>
    </font>
    <font>
      <sz val="11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7" fillId="0" borderId="0"/>
    <xf numFmtId="0" fontId="17" fillId="0" borderId="0"/>
  </cellStyleXfs>
  <cellXfs count="106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9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5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0" fontId="13" fillId="0" borderId="1" xfId="3" applyNumberFormat="1" applyFont="1" applyBorder="1" applyAlignment="1">
      <alignment vertical="center" wrapText="1"/>
    </xf>
    <xf numFmtId="170" fontId="14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1" fontId="14" fillId="0" borderId="0" xfId="4" applyNumberFormat="1" applyFont="1" applyAlignment="1">
      <alignment vertical="center"/>
    </xf>
    <xf numFmtId="167" fontId="14" fillId="0" borderId="0" xfId="4" applyNumberFormat="1" applyFont="1" applyAlignment="1">
      <alignment vertical="center"/>
    </xf>
    <xf numFmtId="172" fontId="14" fillId="0" borderId="0" xfId="4" applyNumberFormat="1" applyFont="1" applyAlignment="1">
      <alignment vertical="center"/>
    </xf>
    <xf numFmtId="173" fontId="13" fillId="0" borderId="1" xfId="1" applyNumberFormat="1" applyFont="1" applyFill="1" applyBorder="1" applyAlignment="1">
      <alignment vertical="center" wrapText="1"/>
    </xf>
    <xf numFmtId="174" fontId="16" fillId="0" borderId="0" xfId="4" applyNumberFormat="1" applyFont="1" applyAlignment="1">
      <alignment vertical="center"/>
    </xf>
    <xf numFmtId="10" fontId="14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67" fontId="16" fillId="0" borderId="0" xfId="3" applyNumberFormat="1" applyFont="1" applyAlignment="1">
      <alignment horizontal="left" vertical="center"/>
    </xf>
    <xf numFmtId="0" fontId="14" fillId="0" borderId="0" xfId="3" applyFont="1" applyAlignment="1">
      <alignment horizontal="left" vertical="center"/>
    </xf>
    <xf numFmtId="167" fontId="16" fillId="0" borderId="0" xfId="4" applyNumberFormat="1" applyFont="1" applyAlignment="1">
      <alignment vertical="center"/>
    </xf>
    <xf numFmtId="165" fontId="14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5" fontId="13" fillId="0" borderId="1" xfId="1" applyNumberFormat="1" applyFont="1" applyFill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76" fontId="14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4" fontId="14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7" fontId="13" fillId="2" borderId="0" xfId="1" applyNumberFormat="1" applyFont="1" applyFill="1" applyAlignment="1">
      <alignment horizontal="center" vertical="center"/>
    </xf>
    <xf numFmtId="178" fontId="14" fillId="0" borderId="0" xfId="4" applyNumberFormat="1" applyFont="1" applyAlignment="1">
      <alignment vertical="center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81" fontId="15" fillId="0" borderId="1" xfId="1" applyNumberFormat="1" applyFont="1" applyFill="1" applyBorder="1" applyAlignment="1">
      <alignment horizontal="left" vertical="center" wrapText="1" indent="18"/>
    </xf>
    <xf numFmtId="181" fontId="13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8" zoomScale="90" zoomScaleNormal="90" workbookViewId="0">
      <selection activeCell="C40" activeCellId="1" sqref="C42 C40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8.88671875" customWidth="1"/>
    <col min="9" max="9" width="17.332031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6" t="s">
        <v>0</v>
      </c>
      <c r="B12" s="86"/>
      <c r="C12" s="86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7" t="s">
        <v>1</v>
      </c>
      <c r="B16" s="87"/>
      <c r="C16" s="87"/>
    </row>
    <row r="17" spans="1:9" ht="15.75" customHeight="1">
      <c r="A17" s="88" t="s">
        <v>2</v>
      </c>
      <c r="B17" s="88"/>
      <c r="C17" s="88"/>
    </row>
    <row r="18" spans="1:9" ht="15.75" customHeight="1">
      <c r="A18" s="24"/>
      <c r="B18" s="24"/>
      <c r="C18" s="24"/>
    </row>
    <row r="19" spans="1:9" ht="72" customHeight="1">
      <c r="A19" s="89" t="s">
        <v>152</v>
      </c>
      <c r="B19" s="89"/>
      <c r="C19" s="89"/>
    </row>
    <row r="20" spans="1:9" ht="15.75" customHeight="1">
      <c r="A20" s="88" t="s">
        <v>3</v>
      </c>
      <c r="B20" s="88"/>
      <c r="C20" s="88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3" t="s">
        <v>164</v>
      </c>
      <c r="B25" s="84"/>
      <c r="C25" s="85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7</v>
      </c>
      <c r="C26" s="54"/>
      <c r="D26" s="51"/>
      <c r="E26" s="51"/>
      <c r="F26" s="51"/>
      <c r="G26" s="52"/>
      <c r="H26" s="52" t="s">
        <v>8</v>
      </c>
      <c r="I26" s="52"/>
    </row>
    <row r="27" spans="1:9" ht="15.75" customHeight="1">
      <c r="A27" s="55" t="s">
        <v>9</v>
      </c>
      <c r="B27" s="53" t="s">
        <v>10</v>
      </c>
      <c r="C27" s="56">
        <v>0</v>
      </c>
      <c r="D27" s="57"/>
      <c r="E27" s="57"/>
      <c r="F27" s="57"/>
      <c r="G27" s="58" t="s">
        <v>11</v>
      </c>
      <c r="H27" s="58" t="s">
        <v>12</v>
      </c>
      <c r="I27" s="58" t="s">
        <v>13</v>
      </c>
    </row>
    <row r="28" spans="1:9" ht="15.75" customHeight="1">
      <c r="A28" s="55" t="s">
        <v>14</v>
      </c>
      <c r="B28" s="53" t="s">
        <v>15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16</v>
      </c>
      <c r="B29" s="53" t="s">
        <v>17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18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19</v>
      </c>
      <c r="B31" s="53" t="s">
        <v>20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21</v>
      </c>
      <c r="C32" s="65">
        <f>C30*I34</f>
        <v>0</v>
      </c>
      <c r="D32" s="57"/>
      <c r="E32" s="66">
        <f>D32-C32</f>
        <v>0</v>
      </c>
      <c r="F32" s="67"/>
      <c r="G32" s="68">
        <v>2023</v>
      </c>
      <c r="H32" s="60">
        <v>109.096466260827</v>
      </c>
      <c r="I32" s="80"/>
    </row>
    <row r="33" spans="1:9" ht="15.6">
      <c r="A33" s="83" t="s">
        <v>163</v>
      </c>
      <c r="B33" s="84"/>
      <c r="C33" s="85"/>
      <c r="D33" s="51"/>
      <c r="E33" s="69"/>
      <c r="F33" s="70"/>
      <c r="G33" s="59">
        <v>2024</v>
      </c>
      <c r="H33" s="60">
        <v>109.113503262205</v>
      </c>
      <c r="I33" s="80"/>
    </row>
    <row r="34" spans="1:9" ht="15.6">
      <c r="A34" s="50">
        <v>1</v>
      </c>
      <c r="B34" s="53" t="s">
        <v>7</v>
      </c>
      <c r="C34" s="54"/>
      <c r="D34" s="82"/>
      <c r="E34" s="71"/>
      <c r="F34" s="72"/>
      <c r="G34" s="59">
        <v>2025</v>
      </c>
      <c r="H34" s="60">
        <v>107.81631706396399</v>
      </c>
      <c r="I34" s="81">
        <f>(H34+100)/200</f>
        <v>1.0390815853198201</v>
      </c>
    </row>
    <row r="35" spans="1:9" ht="15.6">
      <c r="A35" s="55" t="s">
        <v>9</v>
      </c>
      <c r="B35" s="53" t="s">
        <v>10</v>
      </c>
      <c r="C35" s="73">
        <f>ССР!D75+ССР!E75</f>
        <v>54952.529094724698</v>
      </c>
      <c r="D35" s="82"/>
      <c r="E35" s="71"/>
      <c r="F35" s="57"/>
      <c r="G35" s="59">
        <v>2026</v>
      </c>
      <c r="H35" s="60">
        <v>105.262896868962</v>
      </c>
      <c r="I35" s="81">
        <f>(H35+100)/200*H34/100</f>
        <v>1.1065344785145901</v>
      </c>
    </row>
    <row r="36" spans="1:9" ht="15.6">
      <c r="A36" s="55" t="s">
        <v>14</v>
      </c>
      <c r="B36" s="53" t="s">
        <v>15</v>
      </c>
      <c r="C36" s="73">
        <f>ССР!F75</f>
        <v>0</v>
      </c>
      <c r="D36" s="82"/>
      <c r="E36" s="71"/>
      <c r="F36" s="57"/>
      <c r="G36" s="59">
        <v>2027</v>
      </c>
      <c r="H36" s="60">
        <v>104.420897989339</v>
      </c>
      <c r="I36" s="81">
        <f>(H36+100)/200*H35/100*H34/100</f>
        <v>1.1599922999352299</v>
      </c>
    </row>
    <row r="37" spans="1:9" ht="15.6">
      <c r="A37" s="55" t="s">
        <v>16</v>
      </c>
      <c r="B37" s="53" t="s">
        <v>17</v>
      </c>
      <c r="C37" s="73">
        <f>ССР!G71*1.2</f>
        <v>11843.7323853412</v>
      </c>
      <c r="D37" s="57"/>
      <c r="E37" s="71"/>
      <c r="F37" s="57"/>
      <c r="G37" s="59">
        <v>2028</v>
      </c>
      <c r="H37" s="60">
        <v>104.420897989339</v>
      </c>
      <c r="I37" s="81">
        <f>(H37+100)/200*H36/100*H35/100*H34/100</f>
        <v>1.2112743761995599</v>
      </c>
    </row>
    <row r="38" spans="1:9" ht="15.6">
      <c r="A38" s="50">
        <v>2</v>
      </c>
      <c r="B38" s="53" t="s">
        <v>18</v>
      </c>
      <c r="C38" s="73">
        <f>C35+C36+C37</f>
        <v>66796.261480065907</v>
      </c>
      <c r="D38" s="62"/>
      <c r="E38" s="66"/>
      <c r="F38" s="67"/>
      <c r="G38" s="59">
        <v>2029</v>
      </c>
      <c r="H38" s="60">
        <v>104.420897989339</v>
      </c>
      <c r="I38" s="81">
        <f>(H38+100)/200*H37/100*H36/100*H35/100*H34/100</f>
        <v>1.26482358074235</v>
      </c>
    </row>
    <row r="39" spans="1:9" ht="15.6">
      <c r="A39" s="55" t="s">
        <v>19</v>
      </c>
      <c r="B39" s="53" t="s">
        <v>20</v>
      </c>
      <c r="C39" s="61">
        <f>C38-ROUND(C38/1.2,5)</f>
        <v>11132.7102500659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21</v>
      </c>
      <c r="C40" s="105">
        <f>ROUND(C38*I36,5)</f>
        <v>77483.148979999998</v>
      </c>
      <c r="D40" s="57"/>
      <c r="E40" s="66">
        <f>D40-C40</f>
        <v>-77483.148979999998</v>
      </c>
      <c r="F40" s="67"/>
      <c r="G40" s="51"/>
      <c r="H40" s="51"/>
      <c r="I40" s="51"/>
    </row>
    <row r="41" spans="1:9" ht="15.6">
      <c r="A41" s="50"/>
      <c r="B41" s="53"/>
      <c r="C41" s="74"/>
      <c r="D41" s="57"/>
      <c r="E41" s="75"/>
      <c r="F41" s="57"/>
      <c r="G41" s="51"/>
      <c r="H41" s="51"/>
      <c r="I41" s="51"/>
    </row>
    <row r="42" spans="1:9" ht="15.6">
      <c r="A42" s="50"/>
      <c r="B42" s="53" t="s">
        <v>22</v>
      </c>
      <c r="C42" s="104">
        <f>C40+C32</f>
        <v>77483.148979999998</v>
      </c>
      <c r="D42" s="82"/>
      <c r="E42" s="66">
        <f>D42-C42</f>
        <v>-77483.148979999998</v>
      </c>
      <c r="F42" s="67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2"/>
      <c r="G43" s="51"/>
      <c r="H43" s="51"/>
      <c r="I43" s="51"/>
    </row>
    <row r="44" spans="1:9" ht="15.6">
      <c r="A44" s="77" t="s">
        <v>23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9" t="s">
        <v>161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95</v>
      </c>
      <c r="C7" s="28" t="s">
        <v>68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25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26</v>
      </c>
      <c r="C10" s="93" t="s">
        <v>96</v>
      </c>
      <c r="D10" s="90" t="s">
        <v>28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29</v>
      </c>
      <c r="E11" s="2" t="s">
        <v>30</v>
      </c>
      <c r="F11" s="2" t="s">
        <v>31</v>
      </c>
      <c r="G11" s="2" t="s">
        <v>32</v>
      </c>
      <c r="H11" s="2" t="s">
        <v>33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110</v>
      </c>
      <c r="D13" s="32">
        <v>0</v>
      </c>
      <c r="E13" s="32">
        <v>0</v>
      </c>
      <c r="F13" s="32">
        <v>0</v>
      </c>
      <c r="G13" s="32">
        <v>8.9521093727160999</v>
      </c>
      <c r="H13" s="32">
        <v>8.9521093727160999</v>
      </c>
      <c r="J13" s="20"/>
    </row>
    <row r="14" spans="1:14">
      <c r="A14" s="2"/>
      <c r="B14" s="33"/>
      <c r="C14" s="33" t="s">
        <v>99</v>
      </c>
      <c r="D14" s="32">
        <v>0</v>
      </c>
      <c r="E14" s="32">
        <v>0</v>
      </c>
      <c r="F14" s="32">
        <v>0</v>
      </c>
      <c r="G14" s="32">
        <v>8.9521093727160999</v>
      </c>
      <c r="H14" s="32">
        <v>8.9521093727160999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9" t="s">
        <v>162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95</v>
      </c>
      <c r="C7" s="28" t="s">
        <v>79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25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26</v>
      </c>
      <c r="C10" s="93" t="s">
        <v>96</v>
      </c>
      <c r="D10" s="90" t="s">
        <v>28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29</v>
      </c>
      <c r="E11" s="2" t="s">
        <v>30</v>
      </c>
      <c r="F11" s="2" t="s">
        <v>31</v>
      </c>
      <c r="G11" s="2" t="s">
        <v>32</v>
      </c>
      <c r="H11" s="2" t="s">
        <v>33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105</v>
      </c>
      <c r="C13" s="3" t="s">
        <v>79</v>
      </c>
      <c r="D13" s="32">
        <v>0</v>
      </c>
      <c r="E13" s="32">
        <v>0</v>
      </c>
      <c r="F13" s="32">
        <v>0</v>
      </c>
      <c r="G13" s="32">
        <v>169.70020895667</v>
      </c>
      <c r="H13" s="32">
        <v>169.70020895667</v>
      </c>
      <c r="J13" s="20"/>
    </row>
    <row r="14" spans="1:14">
      <c r="A14" s="2"/>
      <c r="B14" s="33"/>
      <c r="C14" s="33" t="s">
        <v>99</v>
      </c>
      <c r="D14" s="32">
        <v>0</v>
      </c>
      <c r="E14" s="32">
        <v>0</v>
      </c>
      <c r="F14" s="32">
        <v>0</v>
      </c>
      <c r="G14" s="32">
        <v>169.70020895667</v>
      </c>
      <c r="H14" s="32">
        <v>169.70020895667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85"/>
  <sheetViews>
    <sheetView topLeftCell="A64" zoomScale="70" zoomScaleNormal="70" workbookViewId="0">
      <selection sqref="A1:XFD1048576"/>
    </sheetView>
  </sheetViews>
  <sheetFormatPr defaultColWidth="8.886718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5.900000000000006" customHeight="1">
      <c r="A1" s="10" t="s">
        <v>114</v>
      </c>
      <c r="B1" s="10" t="s">
        <v>115</v>
      </c>
      <c r="C1" s="10" t="s">
        <v>116</v>
      </c>
      <c r="D1" s="10" t="s">
        <v>117</v>
      </c>
      <c r="E1" s="10" t="s">
        <v>118</v>
      </c>
      <c r="F1" s="10" t="s">
        <v>119</v>
      </c>
      <c r="G1" s="10" t="s">
        <v>120</v>
      </c>
      <c r="H1" s="10" t="s">
        <v>121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102" t="s">
        <v>38</v>
      </c>
      <c r="B3" s="98"/>
      <c r="C3" s="11"/>
      <c r="D3" s="12">
        <v>32242.029531831999</v>
      </c>
      <c r="E3" s="13"/>
      <c r="F3" s="13"/>
      <c r="G3" s="13"/>
      <c r="H3" s="14"/>
    </row>
    <row r="4" spans="1:8">
      <c r="A4" s="96" t="s">
        <v>122</v>
      </c>
      <c r="B4" s="15" t="s">
        <v>123</v>
      </c>
      <c r="C4" s="11"/>
      <c r="D4" s="12">
        <v>10565.664827154</v>
      </c>
      <c r="E4" s="13"/>
      <c r="F4" s="13"/>
      <c r="G4" s="13"/>
      <c r="H4" s="14"/>
    </row>
    <row r="5" spans="1:8">
      <c r="A5" s="96"/>
      <c r="B5" s="15" t="s">
        <v>124</v>
      </c>
      <c r="C5" s="10"/>
      <c r="D5" s="12">
        <v>21086.718474450001</v>
      </c>
      <c r="E5" s="13"/>
      <c r="F5" s="13"/>
      <c r="G5" s="13"/>
      <c r="H5" s="16"/>
    </row>
    <row r="6" spans="1:8">
      <c r="A6" s="94"/>
      <c r="B6" s="15" t="s">
        <v>125</v>
      </c>
      <c r="C6" s="10"/>
      <c r="D6" s="12">
        <v>0</v>
      </c>
      <c r="E6" s="13"/>
      <c r="F6" s="13"/>
      <c r="G6" s="13"/>
      <c r="H6" s="16"/>
    </row>
    <row r="7" spans="1:8">
      <c r="A7" s="94"/>
      <c r="B7" s="15" t="s">
        <v>126</v>
      </c>
      <c r="C7" s="10"/>
      <c r="D7" s="12">
        <v>0</v>
      </c>
      <c r="E7" s="13"/>
      <c r="F7" s="13"/>
      <c r="G7" s="13"/>
      <c r="H7" s="16"/>
    </row>
    <row r="8" spans="1:8">
      <c r="A8" s="99" t="s">
        <v>98</v>
      </c>
      <c r="B8" s="100"/>
      <c r="C8" s="96" t="s">
        <v>127</v>
      </c>
      <c r="D8" s="17">
        <v>31652.383301604001</v>
      </c>
      <c r="E8" s="13">
        <v>1.7999999999999999E-2</v>
      </c>
      <c r="F8" s="13" t="s">
        <v>128</v>
      </c>
      <c r="G8" s="17">
        <v>1758465.7389779999</v>
      </c>
      <c r="H8" s="16"/>
    </row>
    <row r="9" spans="1:8">
      <c r="A9" s="95">
        <v>1</v>
      </c>
      <c r="B9" s="15" t="s">
        <v>123</v>
      </c>
      <c r="C9" s="96"/>
      <c r="D9" s="17">
        <v>10565.664827154</v>
      </c>
      <c r="E9" s="13"/>
      <c r="F9" s="13"/>
      <c r="G9" s="13"/>
      <c r="H9" s="94" t="s">
        <v>38</v>
      </c>
    </row>
    <row r="10" spans="1:8">
      <c r="A10" s="96"/>
      <c r="B10" s="15" t="s">
        <v>124</v>
      </c>
      <c r="C10" s="96"/>
      <c r="D10" s="17">
        <v>21086.718474450001</v>
      </c>
      <c r="E10" s="13"/>
      <c r="F10" s="13"/>
      <c r="G10" s="13"/>
      <c r="H10" s="94"/>
    </row>
    <row r="11" spans="1:8">
      <c r="A11" s="96"/>
      <c r="B11" s="15" t="s">
        <v>125</v>
      </c>
      <c r="C11" s="96"/>
      <c r="D11" s="17">
        <v>0</v>
      </c>
      <c r="E11" s="13"/>
      <c r="F11" s="13"/>
      <c r="G11" s="13"/>
      <c r="H11" s="94"/>
    </row>
    <row r="12" spans="1:8">
      <c r="A12" s="96"/>
      <c r="B12" s="15" t="s">
        <v>126</v>
      </c>
      <c r="C12" s="96"/>
      <c r="D12" s="17">
        <v>0</v>
      </c>
      <c r="E12" s="13"/>
      <c r="F12" s="13"/>
      <c r="G12" s="13"/>
      <c r="H12" s="94"/>
    </row>
    <row r="13" spans="1:8">
      <c r="A13" s="96" t="s">
        <v>129</v>
      </c>
      <c r="B13" s="15" t="s">
        <v>123</v>
      </c>
      <c r="C13" s="10"/>
      <c r="D13" s="12">
        <v>10565.664827154</v>
      </c>
      <c r="E13" s="13"/>
      <c r="F13" s="13"/>
      <c r="G13" s="13"/>
      <c r="H13" s="16"/>
    </row>
    <row r="14" spans="1:8">
      <c r="A14" s="96"/>
      <c r="B14" s="15" t="s">
        <v>124</v>
      </c>
      <c r="C14" s="10"/>
      <c r="D14" s="12">
        <v>21086.718474450001</v>
      </c>
      <c r="E14" s="13"/>
      <c r="F14" s="13"/>
      <c r="G14" s="13"/>
      <c r="H14" s="16"/>
    </row>
    <row r="15" spans="1:8">
      <c r="A15" s="96"/>
      <c r="B15" s="15" t="s">
        <v>125</v>
      </c>
      <c r="C15" s="10"/>
      <c r="D15" s="12">
        <v>0</v>
      </c>
      <c r="E15" s="13"/>
      <c r="F15" s="13"/>
      <c r="G15" s="13"/>
      <c r="H15" s="16"/>
    </row>
    <row r="16" spans="1:8">
      <c r="A16" s="96"/>
      <c r="B16" s="15" t="s">
        <v>126</v>
      </c>
      <c r="C16" s="10"/>
      <c r="D16" s="12">
        <v>589.64623022863998</v>
      </c>
      <c r="E16" s="13"/>
      <c r="F16" s="13"/>
      <c r="G16" s="13"/>
      <c r="H16" s="16"/>
    </row>
    <row r="17" spans="1:8">
      <c r="A17" s="99" t="s">
        <v>102</v>
      </c>
      <c r="B17" s="100"/>
      <c r="C17" s="96" t="s">
        <v>127</v>
      </c>
      <c r="D17" s="17">
        <v>589.64623022863998</v>
      </c>
      <c r="E17" s="13">
        <v>1.7999999999999999E-2</v>
      </c>
      <c r="F17" s="13" t="s">
        <v>128</v>
      </c>
      <c r="G17" s="17">
        <v>32758.123901591</v>
      </c>
      <c r="H17" s="16"/>
    </row>
    <row r="18" spans="1:8">
      <c r="A18" s="95">
        <v>1</v>
      </c>
      <c r="B18" s="15" t="s">
        <v>123</v>
      </c>
      <c r="C18" s="96"/>
      <c r="D18" s="17">
        <v>0</v>
      </c>
      <c r="E18" s="13"/>
      <c r="F18" s="13"/>
      <c r="G18" s="13"/>
      <c r="H18" s="94" t="s">
        <v>38</v>
      </c>
    </row>
    <row r="19" spans="1:8">
      <c r="A19" s="96"/>
      <c r="B19" s="15" t="s">
        <v>124</v>
      </c>
      <c r="C19" s="96"/>
      <c r="D19" s="17">
        <v>0</v>
      </c>
      <c r="E19" s="13"/>
      <c r="F19" s="13"/>
      <c r="G19" s="13"/>
      <c r="H19" s="94"/>
    </row>
    <row r="20" spans="1:8">
      <c r="A20" s="96"/>
      <c r="B20" s="15" t="s">
        <v>125</v>
      </c>
      <c r="C20" s="96"/>
      <c r="D20" s="17">
        <v>0</v>
      </c>
      <c r="E20" s="13"/>
      <c r="F20" s="13"/>
      <c r="G20" s="13"/>
      <c r="H20" s="94"/>
    </row>
    <row r="21" spans="1:8">
      <c r="A21" s="96"/>
      <c r="B21" s="15" t="s">
        <v>126</v>
      </c>
      <c r="C21" s="96"/>
      <c r="D21" s="17">
        <v>589.64623022863998</v>
      </c>
      <c r="E21" s="13"/>
      <c r="F21" s="13"/>
      <c r="G21" s="13"/>
      <c r="H21" s="94"/>
    </row>
    <row r="22" spans="1:8" ht="24.6">
      <c r="A22" s="97" t="s">
        <v>104</v>
      </c>
      <c r="B22" s="98"/>
      <c r="C22" s="10"/>
      <c r="D22" s="12">
        <v>1697.3572538052999</v>
      </c>
      <c r="E22" s="13"/>
      <c r="F22" s="13"/>
      <c r="G22" s="13"/>
      <c r="H22" s="16"/>
    </row>
    <row r="23" spans="1:8">
      <c r="A23" s="96" t="s">
        <v>130</v>
      </c>
      <c r="B23" s="15" t="s">
        <v>123</v>
      </c>
      <c r="C23" s="10"/>
      <c r="D23" s="12">
        <v>0</v>
      </c>
      <c r="E23" s="13"/>
      <c r="F23" s="13"/>
      <c r="G23" s="13"/>
      <c r="H23" s="16"/>
    </row>
    <row r="24" spans="1:8">
      <c r="A24" s="96"/>
      <c r="B24" s="15" t="s">
        <v>124</v>
      </c>
      <c r="C24" s="10"/>
      <c r="D24" s="12">
        <v>0</v>
      </c>
      <c r="E24" s="13"/>
      <c r="F24" s="13"/>
      <c r="G24" s="13"/>
      <c r="H24" s="16"/>
    </row>
    <row r="25" spans="1:8">
      <c r="A25" s="96"/>
      <c r="B25" s="15" t="s">
        <v>125</v>
      </c>
      <c r="C25" s="10"/>
      <c r="D25" s="12">
        <v>0</v>
      </c>
      <c r="E25" s="13"/>
      <c r="F25" s="13"/>
      <c r="G25" s="13"/>
      <c r="H25" s="16"/>
    </row>
    <row r="26" spans="1:8">
      <c r="A26" s="96"/>
      <c r="B26" s="15" t="s">
        <v>126</v>
      </c>
      <c r="C26" s="10"/>
      <c r="D26" s="12">
        <v>1697.3572538052999</v>
      </c>
      <c r="E26" s="13"/>
      <c r="F26" s="13"/>
      <c r="G26" s="13"/>
      <c r="H26" s="16"/>
    </row>
    <row r="27" spans="1:8">
      <c r="A27" s="99" t="s">
        <v>104</v>
      </c>
      <c r="B27" s="100"/>
      <c r="C27" s="96" t="s">
        <v>127</v>
      </c>
      <c r="D27" s="17">
        <v>1697.3572538052999</v>
      </c>
      <c r="E27" s="13">
        <v>1.7999999999999999E-2</v>
      </c>
      <c r="F27" s="13" t="s">
        <v>128</v>
      </c>
      <c r="G27" s="17">
        <v>94297.625211403007</v>
      </c>
      <c r="H27" s="16"/>
    </row>
    <row r="28" spans="1:8">
      <c r="A28" s="95">
        <v>1</v>
      </c>
      <c r="B28" s="15" t="s">
        <v>123</v>
      </c>
      <c r="C28" s="96"/>
      <c r="D28" s="17">
        <v>0</v>
      </c>
      <c r="E28" s="13"/>
      <c r="F28" s="13"/>
      <c r="G28" s="13"/>
      <c r="H28" s="94" t="s">
        <v>38</v>
      </c>
    </row>
    <row r="29" spans="1:8">
      <c r="A29" s="96"/>
      <c r="B29" s="15" t="s">
        <v>124</v>
      </c>
      <c r="C29" s="96"/>
      <c r="D29" s="17">
        <v>0</v>
      </c>
      <c r="E29" s="13"/>
      <c r="F29" s="13"/>
      <c r="G29" s="13"/>
      <c r="H29" s="94"/>
    </row>
    <row r="30" spans="1:8">
      <c r="A30" s="96"/>
      <c r="B30" s="15" t="s">
        <v>125</v>
      </c>
      <c r="C30" s="96"/>
      <c r="D30" s="17">
        <v>0</v>
      </c>
      <c r="E30" s="13"/>
      <c r="F30" s="13"/>
      <c r="G30" s="13"/>
      <c r="H30" s="94"/>
    </row>
    <row r="31" spans="1:8">
      <c r="A31" s="96"/>
      <c r="B31" s="15" t="s">
        <v>126</v>
      </c>
      <c r="C31" s="96"/>
      <c r="D31" s="17">
        <v>1697.3572538052999</v>
      </c>
      <c r="E31" s="13"/>
      <c r="F31" s="13"/>
      <c r="G31" s="13"/>
      <c r="H31" s="94"/>
    </row>
    <row r="32" spans="1:8" ht="24.6">
      <c r="A32" s="97" t="s">
        <v>40</v>
      </c>
      <c r="B32" s="98"/>
      <c r="C32" s="10"/>
      <c r="D32" s="12">
        <v>6761.9249136914996</v>
      </c>
      <c r="E32" s="13"/>
      <c r="F32" s="13"/>
      <c r="G32" s="13"/>
      <c r="H32" s="16"/>
    </row>
    <row r="33" spans="1:8">
      <c r="A33" s="96" t="s">
        <v>131</v>
      </c>
      <c r="B33" s="15" t="s">
        <v>123</v>
      </c>
      <c r="C33" s="10"/>
      <c r="D33" s="12">
        <v>6330.7894173709001</v>
      </c>
      <c r="E33" s="13"/>
      <c r="F33" s="13"/>
      <c r="G33" s="13"/>
      <c r="H33" s="16"/>
    </row>
    <row r="34" spans="1:8">
      <c r="A34" s="96"/>
      <c r="B34" s="15" t="s">
        <v>124</v>
      </c>
      <c r="C34" s="10"/>
      <c r="D34" s="12">
        <v>431.13549632063001</v>
      </c>
      <c r="E34" s="13"/>
      <c r="F34" s="13"/>
      <c r="G34" s="13"/>
      <c r="H34" s="16"/>
    </row>
    <row r="35" spans="1:8">
      <c r="A35" s="96"/>
      <c r="B35" s="15" t="s">
        <v>125</v>
      </c>
      <c r="C35" s="10"/>
      <c r="D35" s="12">
        <v>0</v>
      </c>
      <c r="E35" s="13"/>
      <c r="F35" s="13"/>
      <c r="G35" s="13"/>
      <c r="H35" s="16"/>
    </row>
    <row r="36" spans="1:8">
      <c r="A36" s="96"/>
      <c r="B36" s="15" t="s">
        <v>126</v>
      </c>
      <c r="C36" s="10"/>
      <c r="D36" s="12">
        <v>0</v>
      </c>
      <c r="E36" s="13"/>
      <c r="F36" s="13"/>
      <c r="G36" s="13"/>
      <c r="H36" s="16"/>
    </row>
    <row r="37" spans="1:8">
      <c r="A37" s="99" t="s">
        <v>108</v>
      </c>
      <c r="B37" s="100"/>
      <c r="C37" s="96" t="s">
        <v>132</v>
      </c>
      <c r="D37" s="17">
        <v>6761.9249136914996</v>
      </c>
      <c r="E37" s="13">
        <v>0.68</v>
      </c>
      <c r="F37" s="13" t="s">
        <v>133</v>
      </c>
      <c r="G37" s="17">
        <v>9944.007226017</v>
      </c>
      <c r="H37" s="16"/>
    </row>
    <row r="38" spans="1:8">
      <c r="A38" s="95">
        <v>1</v>
      </c>
      <c r="B38" s="15" t="s">
        <v>123</v>
      </c>
      <c r="C38" s="96"/>
      <c r="D38" s="17">
        <v>6330.7894173709001</v>
      </c>
      <c r="E38" s="13"/>
      <c r="F38" s="13"/>
      <c r="G38" s="13"/>
      <c r="H38" s="94" t="s">
        <v>40</v>
      </c>
    </row>
    <row r="39" spans="1:8">
      <c r="A39" s="96"/>
      <c r="B39" s="15" t="s">
        <v>124</v>
      </c>
      <c r="C39" s="96"/>
      <c r="D39" s="17">
        <v>431.13549632063001</v>
      </c>
      <c r="E39" s="13"/>
      <c r="F39" s="13"/>
      <c r="G39" s="13"/>
      <c r="H39" s="94"/>
    </row>
    <row r="40" spans="1:8">
      <c r="A40" s="96"/>
      <c r="B40" s="15" t="s">
        <v>125</v>
      </c>
      <c r="C40" s="96"/>
      <c r="D40" s="17">
        <v>0</v>
      </c>
      <c r="E40" s="13"/>
      <c r="F40" s="13"/>
      <c r="G40" s="13"/>
      <c r="H40" s="94"/>
    </row>
    <row r="41" spans="1:8">
      <c r="A41" s="96"/>
      <c r="B41" s="15" t="s">
        <v>126</v>
      </c>
      <c r="C41" s="96"/>
      <c r="D41" s="17">
        <v>0</v>
      </c>
      <c r="E41" s="13"/>
      <c r="F41" s="13"/>
      <c r="G41" s="13"/>
      <c r="H41" s="94"/>
    </row>
    <row r="42" spans="1:8" ht="24.6">
      <c r="A42" s="97" t="s">
        <v>68</v>
      </c>
      <c r="B42" s="98"/>
      <c r="C42" s="10"/>
      <c r="D42" s="12">
        <v>29.512967617514999</v>
      </c>
      <c r="E42" s="13"/>
      <c r="F42" s="13"/>
      <c r="G42" s="13"/>
      <c r="H42" s="16"/>
    </row>
    <row r="43" spans="1:8">
      <c r="A43" s="96" t="s">
        <v>134</v>
      </c>
      <c r="B43" s="15" t="s">
        <v>123</v>
      </c>
      <c r="C43" s="10"/>
      <c r="D43" s="12">
        <v>0</v>
      </c>
      <c r="E43" s="13"/>
      <c r="F43" s="13"/>
      <c r="G43" s="13"/>
      <c r="H43" s="16"/>
    </row>
    <row r="44" spans="1:8">
      <c r="A44" s="96"/>
      <c r="B44" s="15" t="s">
        <v>124</v>
      </c>
      <c r="C44" s="10"/>
      <c r="D44" s="12">
        <v>0</v>
      </c>
      <c r="E44" s="13"/>
      <c r="F44" s="13"/>
      <c r="G44" s="13"/>
      <c r="H44" s="16"/>
    </row>
    <row r="45" spans="1:8">
      <c r="A45" s="96"/>
      <c r="B45" s="15" t="s">
        <v>125</v>
      </c>
      <c r="C45" s="10"/>
      <c r="D45" s="12">
        <v>0</v>
      </c>
      <c r="E45" s="13"/>
      <c r="F45" s="13"/>
      <c r="G45" s="13"/>
      <c r="H45" s="16"/>
    </row>
    <row r="46" spans="1:8">
      <c r="A46" s="96"/>
      <c r="B46" s="15" t="s">
        <v>126</v>
      </c>
      <c r="C46" s="10"/>
      <c r="D46" s="12">
        <v>29.512967617514999</v>
      </c>
      <c r="E46" s="13"/>
      <c r="F46" s="13"/>
      <c r="G46" s="13"/>
      <c r="H46" s="16"/>
    </row>
    <row r="47" spans="1:8">
      <c r="A47" s="99" t="s">
        <v>110</v>
      </c>
      <c r="B47" s="100"/>
      <c r="C47" s="96" t="s">
        <v>132</v>
      </c>
      <c r="D47" s="17">
        <v>20.560858244799</v>
      </c>
      <c r="E47" s="13">
        <v>0.68</v>
      </c>
      <c r="F47" s="13" t="s">
        <v>133</v>
      </c>
      <c r="G47" s="17">
        <v>30.236556242351998</v>
      </c>
      <c r="H47" s="16"/>
    </row>
    <row r="48" spans="1:8">
      <c r="A48" s="95">
        <v>1</v>
      </c>
      <c r="B48" s="15" t="s">
        <v>123</v>
      </c>
      <c r="C48" s="96"/>
      <c r="D48" s="17">
        <v>0</v>
      </c>
      <c r="E48" s="13"/>
      <c r="F48" s="13"/>
      <c r="G48" s="13"/>
      <c r="H48" s="94" t="s">
        <v>40</v>
      </c>
    </row>
    <row r="49" spans="1:8">
      <c r="A49" s="96"/>
      <c r="B49" s="15" t="s">
        <v>124</v>
      </c>
      <c r="C49" s="96"/>
      <c r="D49" s="17">
        <v>0</v>
      </c>
      <c r="E49" s="13"/>
      <c r="F49" s="13"/>
      <c r="G49" s="13"/>
      <c r="H49" s="94"/>
    </row>
    <row r="50" spans="1:8">
      <c r="A50" s="96"/>
      <c r="B50" s="15" t="s">
        <v>125</v>
      </c>
      <c r="C50" s="96"/>
      <c r="D50" s="17">
        <v>0</v>
      </c>
      <c r="E50" s="13"/>
      <c r="F50" s="13"/>
      <c r="G50" s="13"/>
      <c r="H50" s="94"/>
    </row>
    <row r="51" spans="1:8">
      <c r="A51" s="96"/>
      <c r="B51" s="15" t="s">
        <v>126</v>
      </c>
      <c r="C51" s="96"/>
      <c r="D51" s="17">
        <v>20.560858244799</v>
      </c>
      <c r="E51" s="13"/>
      <c r="F51" s="13"/>
      <c r="G51" s="13"/>
      <c r="H51" s="94"/>
    </row>
    <row r="52" spans="1:8">
      <c r="A52" s="99" t="s">
        <v>110</v>
      </c>
      <c r="B52" s="100"/>
      <c r="C52" s="96" t="s">
        <v>135</v>
      </c>
      <c r="D52" s="17">
        <v>8.9521093727160999</v>
      </c>
      <c r="E52" s="13">
        <v>0.32</v>
      </c>
      <c r="F52" s="13" t="s">
        <v>133</v>
      </c>
      <c r="G52" s="17">
        <v>27.975341789738</v>
      </c>
      <c r="H52" s="16"/>
    </row>
    <row r="53" spans="1:8">
      <c r="A53" s="95">
        <v>2</v>
      </c>
      <c r="B53" s="15" t="s">
        <v>123</v>
      </c>
      <c r="C53" s="96"/>
      <c r="D53" s="17">
        <v>0</v>
      </c>
      <c r="E53" s="13"/>
      <c r="F53" s="13"/>
      <c r="G53" s="13"/>
      <c r="H53" s="94" t="s">
        <v>40</v>
      </c>
    </row>
    <row r="54" spans="1:8">
      <c r="A54" s="96"/>
      <c r="B54" s="15" t="s">
        <v>124</v>
      </c>
      <c r="C54" s="96"/>
      <c r="D54" s="17">
        <v>0</v>
      </c>
      <c r="E54" s="13"/>
      <c r="F54" s="13"/>
      <c r="G54" s="13"/>
      <c r="H54" s="94"/>
    </row>
    <row r="55" spans="1:8">
      <c r="A55" s="96"/>
      <c r="B55" s="15" t="s">
        <v>125</v>
      </c>
      <c r="C55" s="96"/>
      <c r="D55" s="17">
        <v>0</v>
      </c>
      <c r="E55" s="13"/>
      <c r="F55" s="13"/>
      <c r="G55" s="13"/>
      <c r="H55" s="94"/>
    </row>
    <row r="56" spans="1:8">
      <c r="A56" s="96"/>
      <c r="B56" s="15" t="s">
        <v>126</v>
      </c>
      <c r="C56" s="96"/>
      <c r="D56" s="17">
        <v>8.9521093727160999</v>
      </c>
      <c r="E56" s="13"/>
      <c r="F56" s="13"/>
      <c r="G56" s="13"/>
      <c r="H56" s="94"/>
    </row>
    <row r="57" spans="1:8" ht="24.6">
      <c r="A57" s="97" t="s">
        <v>79</v>
      </c>
      <c r="B57" s="98"/>
      <c r="C57" s="10"/>
      <c r="D57" s="12">
        <v>559.46107929466996</v>
      </c>
      <c r="E57" s="13"/>
      <c r="F57" s="13"/>
      <c r="G57" s="13"/>
      <c r="H57" s="16"/>
    </row>
    <row r="58" spans="1:8">
      <c r="A58" s="96" t="s">
        <v>136</v>
      </c>
      <c r="B58" s="15" t="s">
        <v>123</v>
      </c>
      <c r="C58" s="10"/>
      <c r="D58" s="12">
        <v>0</v>
      </c>
      <c r="E58" s="13"/>
      <c r="F58" s="13"/>
      <c r="G58" s="13"/>
      <c r="H58" s="16"/>
    </row>
    <row r="59" spans="1:8">
      <c r="A59" s="96"/>
      <c r="B59" s="15" t="s">
        <v>124</v>
      </c>
      <c r="C59" s="10"/>
      <c r="D59" s="12">
        <v>0</v>
      </c>
      <c r="E59" s="13"/>
      <c r="F59" s="13"/>
      <c r="G59" s="13"/>
      <c r="H59" s="16"/>
    </row>
    <row r="60" spans="1:8">
      <c r="A60" s="96"/>
      <c r="B60" s="15" t="s">
        <v>125</v>
      </c>
      <c r="C60" s="10"/>
      <c r="D60" s="12">
        <v>0</v>
      </c>
      <c r="E60" s="13"/>
      <c r="F60" s="13"/>
      <c r="G60" s="13"/>
      <c r="H60" s="16"/>
    </row>
    <row r="61" spans="1:8">
      <c r="A61" s="96"/>
      <c r="B61" s="15" t="s">
        <v>126</v>
      </c>
      <c r="C61" s="10"/>
      <c r="D61" s="12">
        <v>559.46107929466996</v>
      </c>
      <c r="E61" s="13"/>
      <c r="F61" s="13"/>
      <c r="G61" s="13"/>
      <c r="H61" s="16"/>
    </row>
    <row r="62" spans="1:8">
      <c r="A62" s="99" t="s">
        <v>79</v>
      </c>
      <c r="B62" s="100"/>
      <c r="C62" s="96" t="s">
        <v>132</v>
      </c>
      <c r="D62" s="17">
        <v>389.76087033800002</v>
      </c>
      <c r="E62" s="13">
        <v>0.68</v>
      </c>
      <c r="F62" s="13" t="s">
        <v>133</v>
      </c>
      <c r="G62" s="17">
        <v>573.17775049705995</v>
      </c>
      <c r="H62" s="16"/>
    </row>
    <row r="63" spans="1:8">
      <c r="A63" s="95">
        <v>1</v>
      </c>
      <c r="B63" s="15" t="s">
        <v>123</v>
      </c>
      <c r="C63" s="96"/>
      <c r="D63" s="17">
        <v>0</v>
      </c>
      <c r="E63" s="13"/>
      <c r="F63" s="13"/>
      <c r="G63" s="13"/>
      <c r="H63" s="94" t="s">
        <v>40</v>
      </c>
    </row>
    <row r="64" spans="1:8">
      <c r="A64" s="96"/>
      <c r="B64" s="15" t="s">
        <v>124</v>
      </c>
      <c r="C64" s="96"/>
      <c r="D64" s="17">
        <v>0</v>
      </c>
      <c r="E64" s="13"/>
      <c r="F64" s="13"/>
      <c r="G64" s="13"/>
      <c r="H64" s="94"/>
    </row>
    <row r="65" spans="1:8">
      <c r="A65" s="96"/>
      <c r="B65" s="15" t="s">
        <v>125</v>
      </c>
      <c r="C65" s="96"/>
      <c r="D65" s="17">
        <v>0</v>
      </c>
      <c r="E65" s="13"/>
      <c r="F65" s="13"/>
      <c r="G65" s="13"/>
      <c r="H65" s="94"/>
    </row>
    <row r="66" spans="1:8">
      <c r="A66" s="96"/>
      <c r="B66" s="15" t="s">
        <v>126</v>
      </c>
      <c r="C66" s="96"/>
      <c r="D66" s="17">
        <v>389.76087033800002</v>
      </c>
      <c r="E66" s="13"/>
      <c r="F66" s="13"/>
      <c r="G66" s="13"/>
      <c r="H66" s="94"/>
    </row>
    <row r="67" spans="1:8">
      <c r="A67" s="99" t="s">
        <v>79</v>
      </c>
      <c r="B67" s="100"/>
      <c r="C67" s="96" t="s">
        <v>135</v>
      </c>
      <c r="D67" s="17">
        <v>169.70020895667</v>
      </c>
      <c r="E67" s="13">
        <v>0.32</v>
      </c>
      <c r="F67" s="13" t="s">
        <v>133</v>
      </c>
      <c r="G67" s="17">
        <v>530.31315298957998</v>
      </c>
      <c r="H67" s="16"/>
    </row>
    <row r="68" spans="1:8">
      <c r="A68" s="95">
        <v>2</v>
      </c>
      <c r="B68" s="15" t="s">
        <v>123</v>
      </c>
      <c r="C68" s="96"/>
      <c r="D68" s="17">
        <v>0</v>
      </c>
      <c r="E68" s="13"/>
      <c r="F68" s="13"/>
      <c r="G68" s="13"/>
      <c r="H68" s="94" t="s">
        <v>40</v>
      </c>
    </row>
    <row r="69" spans="1:8">
      <c r="A69" s="96"/>
      <c r="B69" s="15" t="s">
        <v>124</v>
      </c>
      <c r="C69" s="96"/>
      <c r="D69" s="17">
        <v>0</v>
      </c>
      <c r="E69" s="13"/>
      <c r="F69" s="13"/>
      <c r="G69" s="13"/>
      <c r="H69" s="94"/>
    </row>
    <row r="70" spans="1:8">
      <c r="A70" s="96"/>
      <c r="B70" s="15" t="s">
        <v>125</v>
      </c>
      <c r="C70" s="96"/>
      <c r="D70" s="17">
        <v>0</v>
      </c>
      <c r="E70" s="13"/>
      <c r="F70" s="13"/>
      <c r="G70" s="13"/>
      <c r="H70" s="94"/>
    </row>
    <row r="71" spans="1:8">
      <c r="A71" s="96"/>
      <c r="B71" s="15" t="s">
        <v>126</v>
      </c>
      <c r="C71" s="96"/>
      <c r="D71" s="17">
        <v>169.70020895667</v>
      </c>
      <c r="E71" s="13"/>
      <c r="F71" s="13"/>
      <c r="G71" s="13"/>
      <c r="H71" s="94"/>
    </row>
    <row r="72" spans="1:8" ht="24.6">
      <c r="A72" s="97" t="s">
        <v>112</v>
      </c>
      <c r="B72" s="98"/>
      <c r="C72" s="10"/>
      <c r="D72" s="12">
        <v>2944.1130655513002</v>
      </c>
      <c r="E72" s="13"/>
      <c r="F72" s="13"/>
      <c r="G72" s="13"/>
      <c r="H72" s="16"/>
    </row>
    <row r="73" spans="1:8">
      <c r="A73" s="96" t="s">
        <v>131</v>
      </c>
      <c r="B73" s="15" t="s">
        <v>123</v>
      </c>
      <c r="C73" s="10"/>
      <c r="D73" s="12">
        <v>2756.3985221420999</v>
      </c>
      <c r="E73" s="13"/>
      <c r="F73" s="13"/>
      <c r="G73" s="13"/>
      <c r="H73" s="16"/>
    </row>
    <row r="74" spans="1:8">
      <c r="A74" s="96"/>
      <c r="B74" s="15" t="s">
        <v>124</v>
      </c>
      <c r="C74" s="10"/>
      <c r="D74" s="12">
        <v>187.71454340913999</v>
      </c>
      <c r="E74" s="13"/>
      <c r="F74" s="13"/>
      <c r="G74" s="13"/>
      <c r="H74" s="16"/>
    </row>
    <row r="75" spans="1:8">
      <c r="A75" s="96"/>
      <c r="B75" s="15" t="s">
        <v>125</v>
      </c>
      <c r="C75" s="10"/>
      <c r="D75" s="12">
        <v>0</v>
      </c>
      <c r="E75" s="13"/>
      <c r="F75" s="13"/>
      <c r="G75" s="13"/>
      <c r="H75" s="16"/>
    </row>
    <row r="76" spans="1:8">
      <c r="A76" s="96"/>
      <c r="B76" s="15" t="s">
        <v>126</v>
      </c>
      <c r="C76" s="10"/>
      <c r="D76" s="12">
        <v>0</v>
      </c>
      <c r="E76" s="13"/>
      <c r="F76" s="13"/>
      <c r="G76" s="13"/>
      <c r="H76" s="16"/>
    </row>
    <row r="77" spans="1:8">
      <c r="A77" s="99" t="s">
        <v>113</v>
      </c>
      <c r="B77" s="100"/>
      <c r="C77" s="96" t="s">
        <v>135</v>
      </c>
      <c r="D77" s="17">
        <v>2944.1130655513002</v>
      </c>
      <c r="E77" s="13">
        <v>0.32</v>
      </c>
      <c r="F77" s="13" t="s">
        <v>133</v>
      </c>
      <c r="G77" s="17">
        <v>9200.3533298476996</v>
      </c>
      <c r="H77" s="16"/>
    </row>
    <row r="78" spans="1:8">
      <c r="A78" s="95">
        <v>1</v>
      </c>
      <c r="B78" s="15" t="s">
        <v>123</v>
      </c>
      <c r="C78" s="96"/>
      <c r="D78" s="17">
        <v>2756.3985221420999</v>
      </c>
      <c r="E78" s="13"/>
      <c r="F78" s="13"/>
      <c r="G78" s="13"/>
      <c r="H78" s="94" t="s">
        <v>40</v>
      </c>
    </row>
    <row r="79" spans="1:8">
      <c r="A79" s="96"/>
      <c r="B79" s="15" t="s">
        <v>124</v>
      </c>
      <c r="C79" s="96"/>
      <c r="D79" s="17">
        <v>187.71454340913999</v>
      </c>
      <c r="E79" s="13"/>
      <c r="F79" s="13"/>
      <c r="G79" s="13"/>
      <c r="H79" s="94"/>
    </row>
    <row r="80" spans="1:8">
      <c r="A80" s="96"/>
      <c r="B80" s="15" t="s">
        <v>125</v>
      </c>
      <c r="C80" s="96"/>
      <c r="D80" s="17">
        <v>0</v>
      </c>
      <c r="E80" s="13"/>
      <c r="F80" s="13"/>
      <c r="G80" s="13"/>
      <c r="H80" s="94"/>
    </row>
    <row r="81" spans="1:8">
      <c r="A81" s="96"/>
      <c r="B81" s="15" t="s">
        <v>126</v>
      </c>
      <c r="C81" s="96"/>
      <c r="D81" s="17">
        <v>0</v>
      </c>
      <c r="E81" s="13"/>
      <c r="F81" s="13"/>
      <c r="G81" s="13"/>
      <c r="H81" s="94"/>
    </row>
    <row r="82" spans="1:8">
      <c r="A82" s="18"/>
      <c r="C82" s="18"/>
      <c r="D82" s="7"/>
      <c r="E82" s="7"/>
      <c r="F82" s="7"/>
      <c r="G82" s="7"/>
      <c r="H82" s="19"/>
    </row>
    <row r="84" spans="1:8">
      <c r="A84" s="101" t="s">
        <v>137</v>
      </c>
      <c r="B84" s="101"/>
      <c r="C84" s="101"/>
      <c r="D84" s="101"/>
      <c r="E84" s="101"/>
      <c r="F84" s="101"/>
      <c r="G84" s="101"/>
      <c r="H84" s="101"/>
    </row>
    <row r="85" spans="1:8">
      <c r="A85" s="101" t="s">
        <v>138</v>
      </c>
      <c r="B85" s="101"/>
      <c r="C85" s="101"/>
      <c r="D85" s="101"/>
      <c r="E85" s="101"/>
      <c r="F85" s="101"/>
      <c r="G85" s="101"/>
      <c r="H85" s="101"/>
    </row>
  </sheetData>
  <mergeCells count="51">
    <mergeCell ref="A3:B3"/>
    <mergeCell ref="A8:B8"/>
    <mergeCell ref="A17:B17"/>
    <mergeCell ref="A22:B22"/>
    <mergeCell ref="A27:B27"/>
    <mergeCell ref="A32:B32"/>
    <mergeCell ref="A37:B37"/>
    <mergeCell ref="A42:B42"/>
    <mergeCell ref="A47:B47"/>
    <mergeCell ref="A52:B52"/>
    <mergeCell ref="A84:H84"/>
    <mergeCell ref="A85:H85"/>
    <mergeCell ref="A4:A7"/>
    <mergeCell ref="A9:A12"/>
    <mergeCell ref="A13:A16"/>
    <mergeCell ref="A18:A21"/>
    <mergeCell ref="A23:A26"/>
    <mergeCell ref="A28:A31"/>
    <mergeCell ref="A33:A36"/>
    <mergeCell ref="A38:A41"/>
    <mergeCell ref="A43:A46"/>
    <mergeCell ref="A48:A51"/>
    <mergeCell ref="A53:A56"/>
    <mergeCell ref="A58:A61"/>
    <mergeCell ref="A63:A66"/>
    <mergeCell ref="A68:A71"/>
    <mergeCell ref="A78:A81"/>
    <mergeCell ref="C8:C12"/>
    <mergeCell ref="C17:C21"/>
    <mergeCell ref="C27:C31"/>
    <mergeCell ref="C37:C41"/>
    <mergeCell ref="C47:C51"/>
    <mergeCell ref="C52:C56"/>
    <mergeCell ref="C62:C66"/>
    <mergeCell ref="C67:C71"/>
    <mergeCell ref="C77:C81"/>
    <mergeCell ref="A57:B57"/>
    <mergeCell ref="A62:B62"/>
    <mergeCell ref="A67:B67"/>
    <mergeCell ref="A72:B72"/>
    <mergeCell ref="A77:B77"/>
    <mergeCell ref="A73:A76"/>
    <mergeCell ref="H53:H56"/>
    <mergeCell ref="H63:H66"/>
    <mergeCell ref="H68:H71"/>
    <mergeCell ref="H78:H81"/>
    <mergeCell ref="H9:H12"/>
    <mergeCell ref="H18:H21"/>
    <mergeCell ref="H28:H31"/>
    <mergeCell ref="H38:H41"/>
    <mergeCell ref="H48:H5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3" t="s">
        <v>139</v>
      </c>
      <c r="B1" s="103"/>
      <c r="C1" s="103"/>
      <c r="D1" s="103"/>
      <c r="E1" s="103"/>
      <c r="F1" s="103"/>
      <c r="G1" s="103"/>
      <c r="H1" s="103"/>
    </row>
    <row r="3" spans="1:8" ht="44.25" customHeight="1">
      <c r="A3" s="2" t="s">
        <v>140</v>
      </c>
      <c r="B3" s="2" t="s">
        <v>141</v>
      </c>
      <c r="C3" s="2" t="s">
        <v>142</v>
      </c>
      <c r="D3" s="2" t="s">
        <v>143</v>
      </c>
      <c r="E3" s="2" t="s">
        <v>144</v>
      </c>
      <c r="F3" s="2" t="s">
        <v>145</v>
      </c>
      <c r="G3" s="2" t="s">
        <v>146</v>
      </c>
      <c r="H3" s="2" t="s">
        <v>147</v>
      </c>
    </row>
    <row r="4" spans="1:8" ht="39" customHeight="1">
      <c r="A4" s="3" t="s">
        <v>148</v>
      </c>
      <c r="B4" s="4" t="s">
        <v>133</v>
      </c>
      <c r="C4" s="5">
        <v>6.0257510729614001</v>
      </c>
      <c r="D4" s="5">
        <v>2121.4564905951001</v>
      </c>
      <c r="E4" s="4">
        <v>10</v>
      </c>
      <c r="F4" s="4"/>
      <c r="G4" s="5">
        <v>12783.368724444001</v>
      </c>
      <c r="H4" s="6"/>
    </row>
    <row r="5" spans="1:8" ht="39" customHeight="1">
      <c r="A5" s="3" t="s">
        <v>149</v>
      </c>
      <c r="B5" s="4" t="s">
        <v>133</v>
      </c>
      <c r="C5" s="5">
        <v>0.97643749999999996</v>
      </c>
      <c r="D5" s="5">
        <v>5103.9171675885</v>
      </c>
      <c r="E5" s="4">
        <v>6</v>
      </c>
      <c r="F5" s="4"/>
      <c r="G5" s="5">
        <v>4983.6561193272</v>
      </c>
      <c r="H5" s="6"/>
    </row>
    <row r="6" spans="1:8" ht="39" customHeight="1">
      <c r="A6" s="3" t="s">
        <v>150</v>
      </c>
      <c r="B6" s="4" t="s">
        <v>133</v>
      </c>
      <c r="C6" s="5">
        <v>0.28475</v>
      </c>
      <c r="D6" s="5">
        <v>818.22700652441995</v>
      </c>
      <c r="E6" s="4">
        <v>6</v>
      </c>
      <c r="F6" s="4"/>
      <c r="G6" s="5">
        <v>232.99014010783</v>
      </c>
      <c r="H6" s="6"/>
    </row>
    <row r="7" spans="1:8" ht="39" customHeight="1">
      <c r="A7" s="3" t="s">
        <v>149</v>
      </c>
      <c r="B7" s="4" t="s">
        <v>133</v>
      </c>
      <c r="C7" s="5">
        <v>0.10666666666667</v>
      </c>
      <c r="D7" s="5">
        <v>34488.969683926</v>
      </c>
      <c r="E7" s="4">
        <v>6</v>
      </c>
      <c r="F7" s="4"/>
      <c r="G7" s="5">
        <v>3678.8234329521001</v>
      </c>
      <c r="H7" s="6"/>
    </row>
    <row r="8" spans="1:8" ht="39" customHeight="1">
      <c r="A8" s="3" t="s">
        <v>151</v>
      </c>
      <c r="B8" s="4" t="s">
        <v>133</v>
      </c>
      <c r="C8" s="5">
        <v>0.36078431372549002</v>
      </c>
      <c r="D8" s="5">
        <v>1724.4134162502</v>
      </c>
      <c r="E8" s="4">
        <v>6</v>
      </c>
      <c r="F8" s="4"/>
      <c r="G8" s="5">
        <v>622.14131096085998</v>
      </c>
      <c r="H8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5"/>
  <sheetViews>
    <sheetView topLeftCell="C58" zoomScale="90" zoomScaleNormal="90" workbookViewId="0">
      <selection activeCell="G75" sqref="G75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24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9" t="s">
        <v>153</v>
      </c>
      <c r="B13" s="89"/>
      <c r="C13" s="89"/>
      <c r="D13" s="89"/>
      <c r="E13" s="89"/>
      <c r="F13" s="89"/>
      <c r="G13" s="89"/>
      <c r="H13" s="89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25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3" t="s">
        <v>4</v>
      </c>
      <c r="B18" s="93" t="s">
        <v>26</v>
      </c>
      <c r="C18" s="93" t="s">
        <v>27</v>
      </c>
      <c r="D18" s="90" t="s">
        <v>28</v>
      </c>
      <c r="E18" s="91"/>
      <c r="F18" s="91"/>
      <c r="G18" s="91"/>
      <c r="H18" s="92"/>
    </row>
    <row r="19" spans="1:8" ht="94.5" customHeight="1">
      <c r="A19" s="93"/>
      <c r="B19" s="93"/>
      <c r="C19" s="93"/>
      <c r="D19" s="2" t="s">
        <v>29</v>
      </c>
      <c r="E19" s="2" t="s">
        <v>30</v>
      </c>
      <c r="F19" s="2" t="s">
        <v>31</v>
      </c>
      <c r="G19" s="2" t="s">
        <v>32</v>
      </c>
      <c r="H19" s="2" t="s">
        <v>33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34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35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36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37</v>
      </c>
      <c r="C25" s="42" t="s">
        <v>38</v>
      </c>
      <c r="D25" s="41">
        <v>10565.664827154</v>
      </c>
      <c r="E25" s="41">
        <v>22047.922603178999</v>
      </c>
      <c r="F25" s="41">
        <v>0</v>
      </c>
      <c r="G25" s="41">
        <v>0</v>
      </c>
      <c r="H25" s="41">
        <v>32613.587430332002</v>
      </c>
    </row>
    <row r="26" spans="1:8" ht="31.2">
      <c r="A26" s="2">
        <v>2</v>
      </c>
      <c r="B26" s="2" t="s">
        <v>39</v>
      </c>
      <c r="C26" s="42" t="s">
        <v>40</v>
      </c>
      <c r="D26" s="41">
        <v>9087.1879395129999</v>
      </c>
      <c r="E26" s="41">
        <v>618.85003972976995</v>
      </c>
      <c r="F26" s="41">
        <v>0</v>
      </c>
      <c r="G26" s="41">
        <v>0</v>
      </c>
      <c r="H26" s="41">
        <v>9706.0379792427993</v>
      </c>
    </row>
    <row r="27" spans="1:8">
      <c r="A27" s="2"/>
      <c r="B27" s="33"/>
      <c r="C27" s="33" t="s">
        <v>41</v>
      </c>
      <c r="D27" s="41">
        <v>19652.852766667002</v>
      </c>
      <c r="E27" s="41">
        <v>22666.772642909</v>
      </c>
      <c r="F27" s="41">
        <v>0</v>
      </c>
      <c r="G27" s="41">
        <v>0</v>
      </c>
      <c r="H27" s="41">
        <v>42319.625409574997</v>
      </c>
    </row>
    <row r="28" spans="1:8">
      <c r="A28" s="2"/>
      <c r="B28" s="33"/>
      <c r="C28" s="44" t="s">
        <v>42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43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44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45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46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47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48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49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50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51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33" t="s">
        <v>52</v>
      </c>
      <c r="D43" s="41">
        <v>19652.852766667002</v>
      </c>
      <c r="E43" s="41">
        <v>22666.772642909</v>
      </c>
      <c r="F43" s="41">
        <v>0</v>
      </c>
      <c r="G43" s="41">
        <v>0</v>
      </c>
      <c r="H43" s="41">
        <v>42319.625409574997</v>
      </c>
    </row>
    <row r="44" spans="1:8">
      <c r="A44" s="2"/>
      <c r="B44" s="33"/>
      <c r="C44" s="44" t="s">
        <v>53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54</v>
      </c>
      <c r="C45" s="42" t="s">
        <v>55</v>
      </c>
      <c r="D45" s="41">
        <v>264.14162067884001</v>
      </c>
      <c r="E45" s="41">
        <v>551.19806507947999</v>
      </c>
      <c r="F45" s="41">
        <v>0</v>
      </c>
      <c r="G45" s="41">
        <v>0</v>
      </c>
      <c r="H45" s="41">
        <v>815.33968575832</v>
      </c>
    </row>
    <row r="46" spans="1:8" ht="31.2">
      <c r="A46" s="2">
        <v>4</v>
      </c>
      <c r="B46" s="2" t="s">
        <v>54</v>
      </c>
      <c r="C46" s="42" t="s">
        <v>56</v>
      </c>
      <c r="D46" s="41">
        <v>181.74375879025999</v>
      </c>
      <c r="E46" s="41">
        <v>12.377000794595</v>
      </c>
      <c r="F46" s="41">
        <v>0</v>
      </c>
      <c r="G46" s="41">
        <v>0</v>
      </c>
      <c r="H46" s="41">
        <v>194.12075958486</v>
      </c>
    </row>
    <row r="47" spans="1:8">
      <c r="A47" s="2"/>
      <c r="B47" s="33"/>
      <c r="C47" s="33" t="s">
        <v>57</v>
      </c>
      <c r="D47" s="41">
        <v>445.88537946909997</v>
      </c>
      <c r="E47" s="41">
        <v>563.57506587408</v>
      </c>
      <c r="F47" s="41">
        <v>0</v>
      </c>
      <c r="G47" s="41">
        <v>0</v>
      </c>
      <c r="H47" s="41">
        <v>1009.4604453432</v>
      </c>
    </row>
    <row r="48" spans="1:8">
      <c r="A48" s="2"/>
      <c r="B48" s="33"/>
      <c r="C48" s="33" t="s">
        <v>58</v>
      </c>
      <c r="D48" s="41">
        <v>20098.738146135998</v>
      </c>
      <c r="E48" s="41">
        <v>23230.347708783</v>
      </c>
      <c r="F48" s="41">
        <v>0</v>
      </c>
      <c r="G48" s="41">
        <v>0</v>
      </c>
      <c r="H48" s="41">
        <v>43329.085854917997</v>
      </c>
    </row>
    <row r="49" spans="1:8">
      <c r="A49" s="2"/>
      <c r="B49" s="33"/>
      <c r="C49" s="33" t="s">
        <v>59</v>
      </c>
      <c r="D49" s="41"/>
      <c r="E49" s="41"/>
      <c r="F49" s="41"/>
      <c r="G49" s="41"/>
      <c r="H49" s="41"/>
    </row>
    <row r="50" spans="1:8" ht="31.2">
      <c r="A50" s="2">
        <v>5</v>
      </c>
      <c r="B50" s="2" t="s">
        <v>60</v>
      </c>
      <c r="C50" s="48" t="s">
        <v>38</v>
      </c>
      <c r="D50" s="41">
        <v>0</v>
      </c>
      <c r="E50" s="41">
        <v>0</v>
      </c>
      <c r="F50" s="41">
        <v>0</v>
      </c>
      <c r="G50" s="41">
        <v>616.30147077321999</v>
      </c>
      <c r="H50" s="41">
        <v>616.30147077321999</v>
      </c>
    </row>
    <row r="51" spans="1:8" ht="31.2">
      <c r="A51" s="2">
        <v>6</v>
      </c>
      <c r="B51" s="2" t="s">
        <v>61</v>
      </c>
      <c r="C51" s="48" t="s">
        <v>62</v>
      </c>
      <c r="D51" s="41">
        <v>282.65794828843002</v>
      </c>
      <c r="E51" s="41">
        <v>589.83704944154999</v>
      </c>
      <c r="F51" s="41">
        <v>0</v>
      </c>
      <c r="G51" s="41">
        <v>0</v>
      </c>
      <c r="H51" s="41">
        <v>872.49499772998001</v>
      </c>
    </row>
    <row r="52" spans="1:8">
      <c r="A52" s="2">
        <v>7</v>
      </c>
      <c r="B52" s="2" t="s">
        <v>63</v>
      </c>
      <c r="C52" s="48" t="s">
        <v>64</v>
      </c>
      <c r="D52" s="41">
        <v>0</v>
      </c>
      <c r="E52" s="41">
        <v>0</v>
      </c>
      <c r="F52" s="41">
        <v>0</v>
      </c>
      <c r="G52" s="41">
        <v>863.98613754908001</v>
      </c>
      <c r="H52" s="41">
        <v>863.98613754908001</v>
      </c>
    </row>
    <row r="53" spans="1:8">
      <c r="A53" s="2">
        <v>8</v>
      </c>
      <c r="B53" s="2"/>
      <c r="C53" s="48" t="s">
        <v>65</v>
      </c>
      <c r="D53" s="41">
        <v>0</v>
      </c>
      <c r="E53" s="41">
        <v>0</v>
      </c>
      <c r="F53" s="41">
        <v>0</v>
      </c>
      <c r="G53" s="41">
        <v>3230.9382478281</v>
      </c>
      <c r="H53" s="41">
        <v>3230.9382478281</v>
      </c>
    </row>
    <row r="54" spans="1:8">
      <c r="A54" s="2">
        <v>9</v>
      </c>
      <c r="B54" s="2"/>
      <c r="C54" s="48" t="s">
        <v>66</v>
      </c>
      <c r="D54" s="41">
        <v>0</v>
      </c>
      <c r="E54" s="41">
        <v>0</v>
      </c>
      <c r="F54" s="41">
        <v>0</v>
      </c>
      <c r="G54" s="41">
        <v>2584.7505982624998</v>
      </c>
      <c r="H54" s="41">
        <v>2584.7505982624998</v>
      </c>
    </row>
    <row r="55" spans="1:8">
      <c r="A55" s="2">
        <v>10</v>
      </c>
      <c r="B55" s="2" t="s">
        <v>67</v>
      </c>
      <c r="C55" s="48" t="s">
        <v>68</v>
      </c>
      <c r="D55" s="41">
        <v>0</v>
      </c>
      <c r="E55" s="41">
        <v>0</v>
      </c>
      <c r="F55" s="41">
        <v>0</v>
      </c>
      <c r="G55" s="41">
        <v>29.512967617514999</v>
      </c>
      <c r="H55" s="41">
        <v>29.512967617514999</v>
      </c>
    </row>
    <row r="56" spans="1:8" ht="31.2">
      <c r="A56" s="2">
        <v>11</v>
      </c>
      <c r="B56" s="2" t="s">
        <v>61</v>
      </c>
      <c r="C56" s="48" t="s">
        <v>69</v>
      </c>
      <c r="D56" s="41">
        <v>241.91911732572001</v>
      </c>
      <c r="E56" s="41">
        <v>16.475025757686002</v>
      </c>
      <c r="F56" s="41">
        <v>0</v>
      </c>
      <c r="G56" s="41">
        <v>0</v>
      </c>
      <c r="H56" s="41">
        <v>258.39414308340997</v>
      </c>
    </row>
    <row r="57" spans="1:8">
      <c r="A57" s="2"/>
      <c r="B57" s="33"/>
      <c r="C57" s="33" t="s">
        <v>70</v>
      </c>
      <c r="D57" s="41">
        <v>524.57706561415</v>
      </c>
      <c r="E57" s="41">
        <v>606.31207519923998</v>
      </c>
      <c r="F57" s="41">
        <v>0</v>
      </c>
      <c r="G57" s="41">
        <v>7325.4894220304996</v>
      </c>
      <c r="H57" s="41">
        <v>8456.3785628439</v>
      </c>
    </row>
    <row r="58" spans="1:8">
      <c r="A58" s="2"/>
      <c r="B58" s="33"/>
      <c r="C58" s="33" t="s">
        <v>71</v>
      </c>
      <c r="D58" s="41">
        <v>20623.315211749999</v>
      </c>
      <c r="E58" s="41">
        <v>23836.659783981999</v>
      </c>
      <c r="F58" s="41">
        <v>0</v>
      </c>
      <c r="G58" s="41">
        <v>7325.4894220304996</v>
      </c>
      <c r="H58" s="41">
        <v>51785.464417761999</v>
      </c>
    </row>
    <row r="59" spans="1:8" ht="31.5" customHeight="1">
      <c r="A59" s="2"/>
      <c r="B59" s="33"/>
      <c r="C59" s="33" t="s">
        <v>72</v>
      </c>
      <c r="D59" s="41"/>
      <c r="E59" s="41"/>
      <c r="F59" s="41"/>
      <c r="G59" s="41"/>
      <c r="H59" s="41"/>
    </row>
    <row r="60" spans="1:8">
      <c r="A60" s="2"/>
      <c r="B60" s="2"/>
      <c r="C60" s="48"/>
      <c r="D60" s="41"/>
      <c r="E60" s="41"/>
      <c r="F60" s="41"/>
      <c r="G60" s="41"/>
      <c r="H60" s="41">
        <f>SUM(D60:G60)</f>
        <v>0</v>
      </c>
    </row>
    <row r="61" spans="1:8">
      <c r="A61" s="2"/>
      <c r="B61" s="33"/>
      <c r="C61" s="33" t="s">
        <v>73</v>
      </c>
      <c r="D61" s="41">
        <f>SUM(D60:D60)</f>
        <v>0</v>
      </c>
      <c r="E61" s="41">
        <f>SUM(E60:E60)</f>
        <v>0</v>
      </c>
      <c r="F61" s="41">
        <f>SUM(F60:F60)</f>
        <v>0</v>
      </c>
      <c r="G61" s="41">
        <f>SUM(G60:G60)</f>
        <v>0</v>
      </c>
      <c r="H61" s="41">
        <f>SUM(D61:G61)</f>
        <v>0</v>
      </c>
    </row>
    <row r="62" spans="1:8">
      <c r="A62" s="2"/>
      <c r="B62" s="33"/>
      <c r="C62" s="33" t="s">
        <v>74</v>
      </c>
      <c r="D62" s="41">
        <v>20623.315211749999</v>
      </c>
      <c r="E62" s="41">
        <v>23836.659783981999</v>
      </c>
      <c r="F62" s="41">
        <v>0</v>
      </c>
      <c r="G62" s="41">
        <v>7325.4894220304996</v>
      </c>
      <c r="H62" s="41">
        <v>51785.464417761999</v>
      </c>
    </row>
    <row r="63" spans="1:8" ht="157.5" customHeight="1">
      <c r="A63" s="2"/>
      <c r="B63" s="33"/>
      <c r="C63" s="33" t="s">
        <v>75</v>
      </c>
      <c r="D63" s="41"/>
      <c r="E63" s="41"/>
      <c r="F63" s="41"/>
      <c r="G63" s="41"/>
      <c r="H63" s="41"/>
    </row>
    <row r="64" spans="1:8">
      <c r="A64" s="2">
        <v>12</v>
      </c>
      <c r="B64" s="2" t="s">
        <v>76</v>
      </c>
      <c r="C64" s="48" t="s">
        <v>77</v>
      </c>
      <c r="D64" s="41">
        <v>0</v>
      </c>
      <c r="E64" s="41">
        <v>0</v>
      </c>
      <c r="F64" s="41">
        <v>0</v>
      </c>
      <c r="G64" s="41">
        <v>1697.3572538052999</v>
      </c>
      <c r="H64" s="41">
        <v>1697.3572538052999</v>
      </c>
    </row>
    <row r="65" spans="1:8">
      <c r="A65" s="2">
        <v>13</v>
      </c>
      <c r="B65" s="2" t="s">
        <v>78</v>
      </c>
      <c r="C65" s="48" t="s">
        <v>79</v>
      </c>
      <c r="D65" s="41">
        <v>0</v>
      </c>
      <c r="E65" s="41">
        <v>0</v>
      </c>
      <c r="F65" s="41">
        <v>0</v>
      </c>
      <c r="G65" s="41">
        <v>559.46107929466996</v>
      </c>
      <c r="H65" s="41">
        <v>559.46107929466996</v>
      </c>
    </row>
    <row r="66" spans="1:8">
      <c r="A66" s="2"/>
      <c r="B66" s="33"/>
      <c r="C66" s="33" t="s">
        <v>80</v>
      </c>
      <c r="D66" s="41">
        <v>0</v>
      </c>
      <c r="E66" s="41">
        <v>0</v>
      </c>
      <c r="F66" s="41">
        <v>0</v>
      </c>
      <c r="G66" s="41">
        <v>2256.8183330999</v>
      </c>
      <c r="H66" s="41">
        <v>2256.8183330999</v>
      </c>
    </row>
    <row r="67" spans="1:8">
      <c r="A67" s="2"/>
      <c r="B67" s="33"/>
      <c r="C67" s="33" t="s">
        <v>81</v>
      </c>
      <c r="D67" s="41">
        <v>20623.315211749999</v>
      </c>
      <c r="E67" s="41">
        <v>23836.659783981999</v>
      </c>
      <c r="F67" s="41">
        <v>0</v>
      </c>
      <c r="G67" s="41">
        <v>9582.3077551303995</v>
      </c>
      <c r="H67" s="41">
        <v>54042.282750862003</v>
      </c>
    </row>
    <row r="68" spans="1:8">
      <c r="A68" s="2"/>
      <c r="B68" s="33"/>
      <c r="C68" s="33" t="s">
        <v>82</v>
      </c>
      <c r="D68" s="41"/>
      <c r="E68" s="41"/>
      <c r="F68" s="41"/>
      <c r="G68" s="41"/>
      <c r="H68" s="41"/>
    </row>
    <row r="69" spans="1:8" ht="47.25" customHeight="1">
      <c r="A69" s="2">
        <v>14</v>
      </c>
      <c r="B69" s="2" t="s">
        <v>83</v>
      </c>
      <c r="C69" s="48" t="s">
        <v>84</v>
      </c>
      <c r="D69" s="41">
        <f>D67*3%</f>
        <v>618.69945635249996</v>
      </c>
      <c r="E69" s="41">
        <f>E67*3%</f>
        <v>715.09979351946004</v>
      </c>
      <c r="F69" s="41">
        <f>F67*3%</f>
        <v>0</v>
      </c>
      <c r="G69" s="41">
        <f>G67*3%</f>
        <v>287.469232653912</v>
      </c>
      <c r="H69" s="41">
        <f>SUM(D69:G69)</f>
        <v>1621.26848252587</v>
      </c>
    </row>
    <row r="70" spans="1:8">
      <c r="A70" s="2"/>
      <c r="B70" s="33"/>
      <c r="C70" s="33" t="s">
        <v>85</v>
      </c>
      <c r="D70" s="41">
        <f>D69</f>
        <v>618.69945635249996</v>
      </c>
      <c r="E70" s="41">
        <f>E69</f>
        <v>715.09979351946004</v>
      </c>
      <c r="F70" s="41">
        <f>F69</f>
        <v>0</v>
      </c>
      <c r="G70" s="41">
        <f>G69</f>
        <v>287.469232653912</v>
      </c>
      <c r="H70" s="41">
        <f>SUM(D70:G70)</f>
        <v>1621.26848252587</v>
      </c>
    </row>
    <row r="71" spans="1:8">
      <c r="A71" s="2"/>
      <c r="B71" s="33"/>
      <c r="C71" s="33" t="s">
        <v>86</v>
      </c>
      <c r="D71" s="41">
        <f>D70+D67</f>
        <v>21242.0146681025</v>
      </c>
      <c r="E71" s="41">
        <f>E70+E67</f>
        <v>24551.7595775015</v>
      </c>
      <c r="F71" s="41">
        <f>F70+F67</f>
        <v>0</v>
      </c>
      <c r="G71" s="41">
        <f>G70+G67</f>
        <v>9869.7769877843093</v>
      </c>
      <c r="H71" s="41">
        <f>SUM(D71:G71)</f>
        <v>55663.551233388302</v>
      </c>
    </row>
    <row r="72" spans="1:8">
      <c r="A72" s="2"/>
      <c r="B72" s="33"/>
      <c r="C72" s="33" t="s">
        <v>87</v>
      </c>
      <c r="D72" s="41"/>
      <c r="E72" s="41"/>
      <c r="F72" s="41"/>
      <c r="G72" s="41"/>
      <c r="H72" s="41"/>
    </row>
    <row r="73" spans="1:8">
      <c r="A73" s="2">
        <v>15</v>
      </c>
      <c r="B73" s="2" t="s">
        <v>88</v>
      </c>
      <c r="C73" s="48" t="s">
        <v>89</v>
      </c>
      <c r="D73" s="41">
        <f>D71*20%</f>
        <v>4248.4029336205003</v>
      </c>
      <c r="E73" s="41">
        <f>E71*20%</f>
        <v>4910.3519155002896</v>
      </c>
      <c r="F73" s="41">
        <f>F71*20%</f>
        <v>0</v>
      </c>
      <c r="G73" s="41">
        <f>G71*20%</f>
        <v>1973.9553975568599</v>
      </c>
      <c r="H73" s="41">
        <f>SUM(D73:G73)</f>
        <v>11132.7102466777</v>
      </c>
    </row>
    <row r="74" spans="1:8">
      <c r="A74" s="2"/>
      <c r="B74" s="33"/>
      <c r="C74" s="33" t="s">
        <v>90</v>
      </c>
      <c r="D74" s="41">
        <f>D73</f>
        <v>4248.4029336205003</v>
      </c>
      <c r="E74" s="41">
        <f>E73</f>
        <v>4910.3519155002896</v>
      </c>
      <c r="F74" s="41">
        <f>F73</f>
        <v>0</v>
      </c>
      <c r="G74" s="41">
        <f>G73</f>
        <v>1973.9553975568599</v>
      </c>
      <c r="H74" s="41">
        <f>SUM(D74:G74)</f>
        <v>11132.7102466777</v>
      </c>
    </row>
    <row r="75" spans="1:8">
      <c r="A75" s="2"/>
      <c r="B75" s="33"/>
      <c r="C75" s="33" t="s">
        <v>91</v>
      </c>
      <c r="D75" s="41">
        <f>D74+D71</f>
        <v>25490.417601722998</v>
      </c>
      <c r="E75" s="41">
        <f>E74+E71</f>
        <v>29462.111493001801</v>
      </c>
      <c r="F75" s="41">
        <f>F74+F71</f>
        <v>0</v>
      </c>
      <c r="G75" s="41">
        <f>G74+G71</f>
        <v>11843.7323853412</v>
      </c>
      <c r="H75" s="41">
        <f>SUM(D75:G75)</f>
        <v>66796.261480065907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9" t="s">
        <v>154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95</v>
      </c>
      <c r="C7" s="28" t="s">
        <v>38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25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26</v>
      </c>
      <c r="C10" s="93" t="s">
        <v>96</v>
      </c>
      <c r="D10" s="90" t="s">
        <v>28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29</v>
      </c>
      <c r="E11" s="2" t="s">
        <v>30</v>
      </c>
      <c r="F11" s="2" t="s">
        <v>31</v>
      </c>
      <c r="G11" s="2" t="s">
        <v>32</v>
      </c>
      <c r="H11" s="2" t="s">
        <v>33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97</v>
      </c>
      <c r="C13" s="3" t="s">
        <v>98</v>
      </c>
      <c r="D13" s="32">
        <v>10565.664827154</v>
      </c>
      <c r="E13" s="32">
        <v>21086.718474450001</v>
      </c>
      <c r="F13" s="32">
        <v>0</v>
      </c>
      <c r="G13" s="32">
        <v>0</v>
      </c>
      <c r="H13" s="32">
        <v>31652.383301604001</v>
      </c>
      <c r="J13" s="20"/>
    </row>
    <row r="14" spans="1:14">
      <c r="A14" s="2"/>
      <c r="B14" s="33"/>
      <c r="C14" s="33" t="s">
        <v>99</v>
      </c>
      <c r="D14" s="32">
        <v>10565.664827154</v>
      </c>
      <c r="E14" s="32">
        <v>21086.718474450001</v>
      </c>
      <c r="F14" s="32">
        <v>0</v>
      </c>
      <c r="G14" s="32">
        <v>0</v>
      </c>
      <c r="H14" s="32">
        <v>31652.383301604001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9" t="s">
        <v>155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95</v>
      </c>
      <c r="C7" s="28" t="s">
        <v>38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25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26</v>
      </c>
      <c r="C10" s="93" t="s">
        <v>96</v>
      </c>
      <c r="D10" s="90" t="s">
        <v>28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29</v>
      </c>
      <c r="E11" s="2" t="s">
        <v>30</v>
      </c>
      <c r="F11" s="2" t="s">
        <v>31</v>
      </c>
      <c r="G11" s="2" t="s">
        <v>32</v>
      </c>
      <c r="H11" s="2" t="s">
        <v>33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101</v>
      </c>
      <c r="C13" s="3" t="s">
        <v>102</v>
      </c>
      <c r="D13" s="32">
        <v>0</v>
      </c>
      <c r="E13" s="32">
        <v>0</v>
      </c>
      <c r="F13" s="32">
        <v>0</v>
      </c>
      <c r="G13" s="32">
        <v>589.64623022863998</v>
      </c>
      <c r="H13" s="32">
        <v>589.64623022863998</v>
      </c>
      <c r="J13" s="20"/>
    </row>
    <row r="14" spans="1:14">
      <c r="A14" s="2"/>
      <c r="B14" s="33"/>
      <c r="C14" s="33" t="s">
        <v>99</v>
      </c>
      <c r="D14" s="32">
        <v>0</v>
      </c>
      <c r="E14" s="32">
        <v>0</v>
      </c>
      <c r="F14" s="32">
        <v>0</v>
      </c>
      <c r="G14" s="32">
        <v>589.64623022863998</v>
      </c>
      <c r="H14" s="32">
        <v>589.64623022863998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9" t="s">
        <v>156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95</v>
      </c>
      <c r="C7" s="28" t="s">
        <v>104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25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26</v>
      </c>
      <c r="C10" s="93" t="s">
        <v>96</v>
      </c>
      <c r="D10" s="90" t="s">
        <v>28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29</v>
      </c>
      <c r="E11" s="2" t="s">
        <v>30</v>
      </c>
      <c r="F11" s="2" t="s">
        <v>31</v>
      </c>
      <c r="G11" s="2" t="s">
        <v>32</v>
      </c>
      <c r="H11" s="2" t="s">
        <v>33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105</v>
      </c>
      <c r="C13" s="3" t="s">
        <v>104</v>
      </c>
      <c r="D13" s="32">
        <v>0</v>
      </c>
      <c r="E13" s="32">
        <v>0</v>
      </c>
      <c r="F13" s="32">
        <v>0</v>
      </c>
      <c r="G13" s="32">
        <v>1697.3572538052999</v>
      </c>
      <c r="H13" s="32">
        <v>1697.3572538052999</v>
      </c>
      <c r="J13" s="20"/>
    </row>
    <row r="14" spans="1:14">
      <c r="A14" s="2"/>
      <c r="B14" s="33"/>
      <c r="C14" s="33" t="s">
        <v>99</v>
      </c>
      <c r="D14" s="32">
        <v>0</v>
      </c>
      <c r="E14" s="32">
        <v>0</v>
      </c>
      <c r="F14" s="32">
        <v>0</v>
      </c>
      <c r="G14" s="32">
        <v>1697.3572538052999</v>
      </c>
      <c r="H14" s="32">
        <v>1697.3572538052999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9" t="s">
        <v>157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95</v>
      </c>
      <c r="C7" s="28" t="s">
        <v>40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25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26</v>
      </c>
      <c r="C10" s="93" t="s">
        <v>96</v>
      </c>
      <c r="D10" s="90" t="s">
        <v>28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29</v>
      </c>
      <c r="E11" s="2" t="s">
        <v>30</v>
      </c>
      <c r="F11" s="2" t="s">
        <v>31</v>
      </c>
      <c r="G11" s="2" t="s">
        <v>32</v>
      </c>
      <c r="H11" s="2" t="s">
        <v>33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108</v>
      </c>
      <c r="D13" s="32">
        <v>6330.7894173709001</v>
      </c>
      <c r="E13" s="32">
        <v>431.13549632063001</v>
      </c>
      <c r="F13" s="32">
        <v>0</v>
      </c>
      <c r="G13" s="32">
        <v>0</v>
      </c>
      <c r="H13" s="32">
        <v>6761.9249136914996</v>
      </c>
      <c r="J13" s="20"/>
    </row>
    <row r="14" spans="1:14">
      <c r="A14" s="2"/>
      <c r="B14" s="33"/>
      <c r="C14" s="33" t="s">
        <v>99</v>
      </c>
      <c r="D14" s="32">
        <v>6330.7894173709001</v>
      </c>
      <c r="E14" s="32">
        <v>431.13549632063001</v>
      </c>
      <c r="F14" s="32">
        <v>0</v>
      </c>
      <c r="G14" s="32">
        <v>0</v>
      </c>
      <c r="H14" s="32">
        <v>6761.9249136914996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9" t="s">
        <v>158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95</v>
      </c>
      <c r="C7" s="28" t="s">
        <v>68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25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26</v>
      </c>
      <c r="C10" s="93" t="s">
        <v>96</v>
      </c>
      <c r="D10" s="90" t="s">
        <v>28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29</v>
      </c>
      <c r="E11" s="2" t="s">
        <v>30</v>
      </c>
      <c r="F11" s="2" t="s">
        <v>31</v>
      </c>
      <c r="G11" s="2" t="s">
        <v>32</v>
      </c>
      <c r="H11" s="2" t="s">
        <v>33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110</v>
      </c>
      <c r="D13" s="32">
        <v>0</v>
      </c>
      <c r="E13" s="32">
        <v>0</v>
      </c>
      <c r="F13" s="32">
        <v>0</v>
      </c>
      <c r="G13" s="32">
        <v>20.560858244799</v>
      </c>
      <c r="H13" s="32">
        <v>20.560858244799</v>
      </c>
      <c r="J13" s="20"/>
    </row>
    <row r="14" spans="1:14">
      <c r="A14" s="2"/>
      <c r="B14" s="33"/>
      <c r="C14" s="33" t="s">
        <v>99</v>
      </c>
      <c r="D14" s="32">
        <v>0</v>
      </c>
      <c r="E14" s="32">
        <v>0</v>
      </c>
      <c r="F14" s="32">
        <v>0</v>
      </c>
      <c r="G14" s="32">
        <v>20.560858244799</v>
      </c>
      <c r="H14" s="32">
        <v>20.560858244799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9" t="s">
        <v>159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95</v>
      </c>
      <c r="C7" s="28" t="s">
        <v>79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25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26</v>
      </c>
      <c r="C10" s="93" t="s">
        <v>96</v>
      </c>
      <c r="D10" s="90" t="s">
        <v>28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29</v>
      </c>
      <c r="E11" s="2" t="s">
        <v>30</v>
      </c>
      <c r="F11" s="2" t="s">
        <v>31</v>
      </c>
      <c r="G11" s="2" t="s">
        <v>32</v>
      </c>
      <c r="H11" s="2" t="s">
        <v>33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105</v>
      </c>
      <c r="C13" s="3" t="s">
        <v>79</v>
      </c>
      <c r="D13" s="32">
        <v>0</v>
      </c>
      <c r="E13" s="32">
        <v>0</v>
      </c>
      <c r="F13" s="32">
        <v>0</v>
      </c>
      <c r="G13" s="32">
        <v>389.76087033800002</v>
      </c>
      <c r="H13" s="32">
        <v>389.76087033800002</v>
      </c>
      <c r="J13" s="20"/>
    </row>
    <row r="14" spans="1:14">
      <c r="A14" s="2"/>
      <c r="B14" s="33"/>
      <c r="C14" s="33" t="s">
        <v>99</v>
      </c>
      <c r="D14" s="32">
        <v>0</v>
      </c>
      <c r="E14" s="32">
        <v>0</v>
      </c>
      <c r="F14" s="32">
        <v>0</v>
      </c>
      <c r="G14" s="32">
        <v>389.76087033800002</v>
      </c>
      <c r="H14" s="32">
        <v>389.76087033800002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9" t="s">
        <v>160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95</v>
      </c>
      <c r="C7" s="28" t="s">
        <v>112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25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26</v>
      </c>
      <c r="C10" s="93" t="s">
        <v>96</v>
      </c>
      <c r="D10" s="90" t="s">
        <v>28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29</v>
      </c>
      <c r="E11" s="2" t="s">
        <v>30</v>
      </c>
      <c r="F11" s="2" t="s">
        <v>31</v>
      </c>
      <c r="G11" s="2" t="s">
        <v>32</v>
      </c>
      <c r="H11" s="2" t="s">
        <v>33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113</v>
      </c>
      <c r="D13" s="32">
        <v>2756.3985221420999</v>
      </c>
      <c r="E13" s="32">
        <v>187.71454340913999</v>
      </c>
      <c r="F13" s="32">
        <v>0</v>
      </c>
      <c r="G13" s="32">
        <v>0</v>
      </c>
      <c r="H13" s="32">
        <v>2944.1130655513002</v>
      </c>
      <c r="J13" s="20"/>
    </row>
    <row r="14" spans="1:14">
      <c r="A14" s="2"/>
      <c r="B14" s="33"/>
      <c r="C14" s="33" t="s">
        <v>99</v>
      </c>
      <c r="D14" s="32">
        <v>2756.3985221420999</v>
      </c>
      <c r="E14" s="32">
        <v>187.71454340913999</v>
      </c>
      <c r="F14" s="32">
        <v>0</v>
      </c>
      <c r="G14" s="32">
        <v>0</v>
      </c>
      <c r="H14" s="32">
        <v>2944.1130655513002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Сводка затрат</vt:lpstr>
      <vt:lpstr>ССР</vt:lpstr>
      <vt:lpstr>ОСР 537 02-01</vt:lpstr>
      <vt:lpstr>ОСР 537-09-01</vt:lpstr>
      <vt:lpstr>ОСР 537 12-01</vt:lpstr>
      <vt:lpstr>ОСР 27-02-01</vt:lpstr>
      <vt:lpstr>ОСР 27-09-01</vt:lpstr>
      <vt:lpstr>ОСР 27-12-01</vt:lpstr>
      <vt:lpstr>ОСР 27-02-01(1)</vt:lpstr>
      <vt:lpstr>ОСР 27-09-01(1)</vt:lpstr>
      <vt:lpstr>ОСР 27-12-01(1)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2025-11-14T08:09:01Z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BAF47D9CBF5B4719A64DCCC99095D40D_12</vt:lpwstr>
  </property>
  <property fmtid="{D5CDD505-2E9C-101B-9397-08002B2CF9AE}" pid="3" name="KSOProductBuildVer">
    <vt:lpwstr>1049-12.2.0.20795</vt:lpwstr>
  </property>
</Properties>
</file>